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tabRatio="985" activeTab="7"/>
  </bookViews>
  <sheets>
    <sheet name="目录" sheetId="1" r:id="rId1"/>
    <sheet name="2021年部门收支预算总表（功能科目）" sheetId="2" r:id="rId2"/>
    <sheet name="2021年部门收支预算总表（经济科目）" sheetId="3" r:id="rId3"/>
    <sheet name="2021年部门预算收入总表" sheetId="4" r:id="rId4"/>
    <sheet name="2021年部门预算支出总表" sheetId="5" r:id="rId5"/>
    <sheet name="2021年财政拨款收支总表" sheetId="6" r:id="rId6"/>
    <sheet name="2021年一般公共预算支出表" sheetId="7" r:id="rId7"/>
    <sheet name="2021年部门一般公共预算基本支出表" sheetId="8" r:id="rId8"/>
    <sheet name="2021年部门三公经费预算表" sheetId="9" r:id="rId9"/>
    <sheet name="2021年政府性基金预算支出表" sheetId="10" r:id="rId10"/>
  </sheets>
  <definedNames>
    <definedName name="_xlnm.Print_Titles" localSheetId="5">'2021年财政拨款收支总表'!$1:$6</definedName>
    <definedName name="_xlnm.Print_Titles" localSheetId="1">'2021年部门收支预算总表（功能科目）'!$1:$6</definedName>
    <definedName name="_xlnm.Print_Titles" localSheetId="4">'2021年部门预算支出总表'!$1:$5</definedName>
    <definedName name="_xlnm.Print_Titles" localSheetId="6">'2021年一般公共预算支出表'!$1:$5</definedName>
    <definedName name="_xlnm._FilterDatabase" localSheetId="4" hidden="1">'2021年部门预算支出总表'!$A$1:$B$89</definedName>
    <definedName name="_xlnm._FilterDatabase" localSheetId="6" hidden="1">'2021年一般公共预算支出表'!$A$1:$B$84</definedName>
  </definedNames>
  <calcPr fullCalcOnLoad="1"/>
</workbook>
</file>

<file path=xl/sharedStrings.xml><?xml version="1.0" encoding="utf-8"?>
<sst xmlns="http://schemas.openxmlformats.org/spreadsheetml/2006/main" count="580" uniqueCount="265">
  <si>
    <t>临安区青山湖科技城管委会2021年部门预算公开目录</t>
  </si>
  <si>
    <t>部门收支预算总表（功能科目）</t>
  </si>
  <si>
    <t>部门收支预算总表（经济科目）</t>
  </si>
  <si>
    <t>部门预算收入总表</t>
  </si>
  <si>
    <t>部门预算支出总表</t>
  </si>
  <si>
    <t>财政拨款收支总表</t>
  </si>
  <si>
    <t>一般公共预算支出表</t>
  </si>
  <si>
    <t>部门一般公共预算基本支出表</t>
  </si>
  <si>
    <t>部门“三公”经费表</t>
  </si>
  <si>
    <t>政府性基金预算支出表</t>
  </si>
  <si>
    <t>2021年部门收支预算总表（功能科目）</t>
  </si>
  <si>
    <t>单位：青山湖科技城管委会</t>
  </si>
  <si>
    <t>万元</t>
  </si>
  <si>
    <t>收入</t>
  </si>
  <si>
    <t>支出</t>
  </si>
  <si>
    <t>项目</t>
  </si>
  <si>
    <t>年初预算</t>
  </si>
  <si>
    <t>合计</t>
  </si>
  <si>
    <t>一般公共预算</t>
  </si>
  <si>
    <t>基金预算</t>
  </si>
  <si>
    <t>财政专户管理资金</t>
  </si>
  <si>
    <t>一般公共服务支出</t>
  </si>
  <si>
    <t>其他收入</t>
  </si>
  <si>
    <t xml:space="preserve">  统计信息事务</t>
  </si>
  <si>
    <t>政府性基金</t>
  </si>
  <si>
    <t xml:space="preserve">    其他统计信息事务支出</t>
  </si>
  <si>
    <t>教育支出</t>
  </si>
  <si>
    <t xml:space="preserve">  普通教育</t>
  </si>
  <si>
    <t xml:space="preserve">    小学教育</t>
  </si>
  <si>
    <t>科学技术支出</t>
  </si>
  <si>
    <t xml:space="preserve">  其他科学技术支出</t>
  </si>
  <si>
    <t xml:space="preserve">    其他科学技术支出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</si>
  <si>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</si>
  <si>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</si>
  <si>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</si>
  <si>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</si>
  <si>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其他社会保障和就业支出</t>
  </si>
  <si>
    <t xml:space="preserve">     其他社会保障和就业支出</t>
  </si>
  <si>
    <t>卫生健康支出</t>
  </si>
  <si>
    <t xml:space="preserve">  公共卫生</t>
  </si>
  <si>
    <t xml:space="preserve">    应急救治机构</t>
  </si>
  <si>
    <t xml:space="preserve">  行政事业单位医疗</t>
  </si>
  <si>
    <t xml:space="preserve">    行政单位医疗</t>
  </si>
  <si>
    <t xml:space="preserve">    事业单位医疗</t>
  </si>
  <si>
    <t>节能环保支出</t>
  </si>
  <si>
    <t xml:space="preserve">  污染防治</t>
  </si>
  <si>
    <t xml:space="preserve">    水体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</si>
  <si>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</si>
  <si>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</si>
  <si>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</si>
  <si>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</si>
  <si>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其他城乡社区管理事务</t>
  </si>
  <si>
    <t xml:space="preserve">  其他城乡社区支出</t>
  </si>
  <si>
    <t xml:space="preserve">    其他城乡社区支出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</si>
  <si>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</si>
  <si>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</si>
  <si>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</si>
  <si>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其他国有土地使用权出让收入安排的支出</t>
  </si>
  <si>
    <t>交通运输支出</t>
  </si>
  <si>
    <t xml:space="preserve">  其他交通运输支出</t>
  </si>
  <si>
    <t xml:space="preserve">     公共交通运营补助</t>
  </si>
  <si>
    <t>住房保障支出</t>
  </si>
  <si>
    <t xml:space="preserve">  住房改革支出</t>
  </si>
  <si>
    <t xml:space="preserve">    住房公积金</t>
  </si>
  <si>
    <t>灾害防治及应急管理支出</t>
  </si>
  <si>
    <t xml:space="preserve">  应急管理事务</t>
  </si>
  <si>
    <t xml:space="preserve">    其他应急管理支出</t>
  </si>
  <si>
    <t xml:space="preserve">  消防事务</t>
  </si>
  <si>
    <t xml:space="preserve">    消防应急救援</t>
  </si>
  <si>
    <t>预备费</t>
  </si>
  <si>
    <t>本年收入小计：</t>
  </si>
  <si>
    <t>本年支出小计</t>
  </si>
  <si>
    <t>其他应付款</t>
  </si>
  <si>
    <t xml:space="preserve">   专项资金</t>
  </si>
  <si>
    <t xml:space="preserve">     科技专项</t>
  </si>
  <si>
    <t xml:space="preserve">   城西大走廊专项资金（省级）</t>
  </si>
  <si>
    <t>历年结余</t>
  </si>
  <si>
    <t>财政专户专项资金结余</t>
  </si>
  <si>
    <t>收入合计：</t>
  </si>
  <si>
    <t>支出合计：</t>
  </si>
  <si>
    <r>
      <t>2021</t>
    </r>
    <r>
      <rPr>
        <b/>
        <sz val="16"/>
        <rFont val="宋体"/>
        <family val="0"/>
      </rPr>
      <t>年部门收支预算总表</t>
    </r>
    <r>
      <rPr>
        <b/>
        <sz val="16"/>
        <rFont val="楷体_GB2312"/>
        <family val="3"/>
      </rPr>
      <t>(经济科目)</t>
    </r>
  </si>
  <si>
    <t>单位：万元</t>
  </si>
  <si>
    <t>公共财政预算</t>
  </si>
  <si>
    <t>基本支出</t>
  </si>
  <si>
    <t xml:space="preserve">  一般预算收入</t>
  </si>
  <si>
    <t xml:space="preserve">  工资福利支出</t>
  </si>
  <si>
    <t xml:space="preserve">  政府性基金收入</t>
  </si>
  <si>
    <t xml:space="preserve">  商品和服务支出</t>
  </si>
  <si>
    <t xml:space="preserve">  对个人和家庭的补助</t>
  </si>
  <si>
    <t>项目支出</t>
  </si>
  <si>
    <t>本年支出小计：</t>
  </si>
  <si>
    <t>2021年部门预算收入总表</t>
  </si>
  <si>
    <t>单位： 青山湖科技城管委会</t>
  </si>
  <si>
    <t>单位代码</t>
  </si>
  <si>
    <t>单位名称(科目)</t>
  </si>
  <si>
    <t>财政专户收入</t>
  </si>
  <si>
    <t>总计</t>
  </si>
  <si>
    <t>青山湖科技城管委会</t>
  </si>
  <si>
    <t xml:space="preserve">2021年部门预算支出总表 </t>
  </si>
  <si>
    <t>单位名称(项目类别/名称)</t>
  </si>
  <si>
    <t>功能分类名称</t>
  </si>
  <si>
    <t>基金预算支出</t>
  </si>
  <si>
    <t>城西大走廊专项资金（省级）</t>
  </si>
  <si>
    <t xml:space="preserve">    青山湖科技城管委会</t>
  </si>
  <si>
    <t xml:space="preserve">    基本支出</t>
  </si>
  <si>
    <t xml:space="preserve">      工资福利支出</t>
  </si>
  <si>
    <t xml:space="preserve">       在职人员经费</t>
  </si>
  <si>
    <t>2069999其他科学技术支出</t>
  </si>
  <si>
    <t xml:space="preserve">       奖金</t>
  </si>
  <si>
    <t xml:space="preserve">       社会保障</t>
  </si>
  <si>
    <t xml:space="preserve">         基本养老保险</t>
  </si>
  <si>
    <t>2080505机关事业单位基本养老保险缴费支出</t>
  </si>
  <si>
    <t xml:space="preserve">         职业年金</t>
  </si>
  <si>
    <t>2080506机关事业单位职业年金缴费支出</t>
  </si>
  <si>
    <t xml:space="preserve">         行政医保缴费</t>
  </si>
  <si>
    <t>2101101行政单位医疗</t>
  </si>
  <si>
    <t xml:space="preserve">         事业医保缴费</t>
  </si>
  <si>
    <t>2101102事业单位医疗</t>
  </si>
  <si>
    <t xml:space="preserve">         其他社会保障</t>
  </si>
  <si>
    <t>2089999其他社会保障和就业支出</t>
  </si>
  <si>
    <t xml:space="preserve">       住房公积金</t>
  </si>
  <si>
    <t>2210201住房公积金</t>
  </si>
  <si>
    <t xml:space="preserve">      商品和服务支出</t>
  </si>
  <si>
    <t xml:space="preserve">       公用经费</t>
  </si>
  <si>
    <t xml:space="preserve">       公共交通专项</t>
  </si>
  <si>
    <t xml:space="preserve">       车改补贴（公务员）</t>
  </si>
  <si>
    <t xml:space="preserve">       车改补贴（事业）</t>
  </si>
  <si>
    <t xml:space="preserve">       福利费</t>
  </si>
  <si>
    <t xml:space="preserve">       工会经费</t>
  </si>
  <si>
    <t xml:space="preserve">      对个人和家庭的补助</t>
  </si>
  <si>
    <t>其他对个人家庭补助支出</t>
  </si>
  <si>
    <t xml:space="preserve">    项目支出</t>
  </si>
  <si>
    <t>规划编制专项</t>
  </si>
  <si>
    <t>2129901其他城乡社区支出</t>
  </si>
  <si>
    <t>宣传广告专项</t>
  </si>
  <si>
    <t>招商引资专项</t>
  </si>
  <si>
    <t>大物业专项</t>
  </si>
  <si>
    <t>党建社团专项</t>
  </si>
  <si>
    <t>内审专项业务费</t>
  </si>
  <si>
    <t>造价咨询服务费</t>
  </si>
  <si>
    <t>统计专项</t>
  </si>
  <si>
    <t>2010599其他统计事务支出</t>
  </si>
  <si>
    <t>安全生产及环境保护专项</t>
  </si>
  <si>
    <t>2240199其他应急管理支出</t>
  </si>
  <si>
    <t>固定资产、信息网络及软件购置</t>
  </si>
  <si>
    <t>厂房摸排经费</t>
  </si>
  <si>
    <t>咨询服务费</t>
  </si>
  <si>
    <t>循环化改造示范点验收</t>
  </si>
  <si>
    <t>平安创建经费</t>
  </si>
  <si>
    <t>企业提能增效工作经费</t>
  </si>
  <si>
    <t>其他行政事业专项</t>
  </si>
  <si>
    <t>科技专项——城西产业集聚区创新发展专项补助</t>
  </si>
  <si>
    <t>科技专项——城西大走廊创新发展专项资金补助</t>
  </si>
  <si>
    <t>科技专项——杭电微纳电子装备研究院项目入区协议政策兑现</t>
  </si>
  <si>
    <t>科技专项——启尔机电国家02专项配套资金</t>
  </si>
  <si>
    <t>科技专项——华立产业园（含华立科技、华正新材料）项目补助</t>
  </si>
  <si>
    <t>科技专项——奕力科技项目</t>
  </si>
  <si>
    <t>科技专项——信创动力项目补助</t>
  </si>
  <si>
    <t>科技专项——服务券补助经费</t>
  </si>
  <si>
    <t>科技专项——入孵企业\加速器房租补贴</t>
  </si>
  <si>
    <t>科技专项——众创空间（孵化器）奖励</t>
  </si>
  <si>
    <t>科技专项——众创空间（孵化器）补助等</t>
  </si>
  <si>
    <t>科技专项——浙江省物联网5G应用实验室项目</t>
  </si>
  <si>
    <t>科技专项——“中国芯”集成电路青山湖论坛</t>
  </si>
  <si>
    <t>科技专项——物联网产业协会运营</t>
  </si>
  <si>
    <t>科技专项——科技大市场建设服务费</t>
  </si>
  <si>
    <t>科技专项——青山湖科技城科技成果转移中心建设经费</t>
  </si>
  <si>
    <t>科技专项——省知识产权维权中心服务费</t>
  </si>
  <si>
    <t>科技专项——云制造小镇运营经费</t>
  </si>
  <si>
    <t>科技专项——微纳技术及应用产业创新服务综合体运营经费</t>
  </si>
  <si>
    <t>人才专项——人才服务经费</t>
  </si>
  <si>
    <t>人才专项——驰拓项目补助</t>
  </si>
  <si>
    <t>人才专项——众硅项目补助</t>
  </si>
  <si>
    <t>人才专项——高层次人才创新创业政策补贴</t>
  </si>
  <si>
    <t>人才专项——高层次人才配套奖励</t>
  </si>
  <si>
    <t>人才专项——人才补贴</t>
  </si>
  <si>
    <t>人才专项——个人所得税奖励</t>
  </si>
  <si>
    <t>城市维护费专项——道路保洁</t>
  </si>
  <si>
    <t>城市维护费专项——监控类</t>
  </si>
  <si>
    <t>城市维护费专项——120急救点</t>
  </si>
  <si>
    <t>2100405应急救治机构</t>
  </si>
  <si>
    <t>城市维护费专项——亮灯工程电费补助</t>
  </si>
  <si>
    <t>城市维护费专项——公共交通补助</t>
  </si>
  <si>
    <t>2149901公共交通运输补助</t>
  </si>
  <si>
    <t>城市维护费专项——雨水监测等</t>
  </si>
  <si>
    <t>2110302水体</t>
  </si>
  <si>
    <t>城市维护费专项——排水公司贴息及亏补</t>
  </si>
  <si>
    <t>城市维护费专项——青山湖消防队</t>
  </si>
  <si>
    <t>2240204消防应急救援</t>
  </si>
  <si>
    <t>城市维护费专项——2020年规划馆运维</t>
  </si>
  <si>
    <t>各类补助专项——其他</t>
  </si>
  <si>
    <t>2120199其他城乡社区管理事务支出</t>
  </si>
  <si>
    <t>各类补助专项——教育</t>
  </si>
  <si>
    <t>20502普通教育</t>
  </si>
  <si>
    <t xml:space="preserve">   预备费</t>
  </si>
  <si>
    <t>227预备费</t>
  </si>
  <si>
    <t>土地出让金</t>
  </si>
  <si>
    <t>2120801征地和拆迁补偿支出</t>
  </si>
  <si>
    <t>2120802土地开发支出</t>
  </si>
  <si>
    <t>2120899其他国有土地使用权出让收入安排的支出</t>
  </si>
  <si>
    <t>2021年财政拨款收支总表</t>
  </si>
  <si>
    <t xml:space="preserve">2021年部门一般公共预算支出总表 </t>
  </si>
  <si>
    <t>2021年部门一般公共预算基本支出表</t>
  </si>
  <si>
    <t xml:space="preserve">单位：青山湖科技城管委会 </t>
  </si>
  <si>
    <t>经济分类代码</t>
  </si>
  <si>
    <t>经济分类</t>
  </si>
  <si>
    <t>金额</t>
  </si>
  <si>
    <t>301</t>
  </si>
  <si>
    <t>工资福利支出</t>
  </si>
  <si>
    <t>30107</t>
  </si>
  <si>
    <t xml:space="preserve">  绩效工资</t>
  </si>
  <si>
    <t>30101</t>
  </si>
  <si>
    <t xml:space="preserve">  基本工资</t>
  </si>
  <si>
    <t>3010101</t>
  </si>
  <si>
    <t xml:space="preserve">    职务(岗位)工资</t>
  </si>
  <si>
    <t>3010102</t>
  </si>
  <si>
    <t xml:space="preserve">    级别(技术等级、薪级)工资</t>
  </si>
  <si>
    <t>30102</t>
  </si>
  <si>
    <t xml:space="preserve">  津贴补贴</t>
  </si>
  <si>
    <t>30103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</si>
  <si>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</si>
  <si>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</si>
  <si>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</si>
  <si>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</si>
  <si>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</si>
  <si>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</si>
  <si>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302</t>
  </si>
  <si>
    <t>商品和服务支出</t>
  </si>
  <si>
    <t>30228</t>
  </si>
  <si>
    <t xml:space="preserve">  工会经费</t>
  </si>
  <si>
    <t>30229</t>
  </si>
  <si>
    <t xml:space="preserve">  福利费</t>
  </si>
  <si>
    <t>30230</t>
  </si>
  <si>
    <t xml:space="preserve">  公用经费</t>
  </si>
  <si>
    <t>30239</t>
  </si>
  <si>
    <t xml:space="preserve">  其他交通费用</t>
  </si>
  <si>
    <t>303</t>
  </si>
  <si>
    <t>对个人和家庭的补助</t>
  </si>
  <si>
    <t>30399</t>
  </si>
  <si>
    <t xml:space="preserve">  其他对个人和家庭的补助支出</t>
  </si>
  <si>
    <t>3039902</t>
  </si>
  <si>
    <t xml:space="preserve">    其他(其他对个人和家庭补助支出)</t>
  </si>
  <si>
    <t>2021年部门“三公经费”预算表</t>
  </si>
  <si>
    <t>单位：  科技城管委会                                                                          万元</t>
  </si>
  <si>
    <t>“三公经费”科目</t>
  </si>
  <si>
    <t>2020年预算数</t>
  </si>
  <si>
    <t>2021年预算数</t>
  </si>
  <si>
    <t>同比增幅</t>
  </si>
  <si>
    <t>备注</t>
  </si>
  <si>
    <t>1.因公出国（境）经费</t>
  </si>
  <si>
    <t>因疫情影响暂不安排</t>
  </si>
  <si>
    <t>2.公务接待费</t>
  </si>
  <si>
    <t>3.公务用车购置及运行费</t>
  </si>
  <si>
    <t>其中：</t>
  </si>
  <si>
    <t>公务用车购置费</t>
  </si>
  <si>
    <t>公务用车运行费</t>
  </si>
  <si>
    <t>注：增减原因必须填写在备注</t>
  </si>
  <si>
    <t>2021年政府性基金预算支出表</t>
  </si>
  <si>
    <t>功能分类代码</t>
  </si>
  <si>
    <t>单位名称(功能分类)</t>
  </si>
  <si>
    <t>小计</t>
  </si>
  <si>
    <t>经常性项目</t>
  </si>
  <si>
    <t>一次性项目</t>
  </si>
  <si>
    <t>重点民生项目</t>
  </si>
  <si>
    <t>其他资本性支出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</si>
</sst>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-#,##0.00"/>
    <numFmt numFmtId="177" formatCode="#0.00"/>
    <numFmt numFmtId="178" formatCode="0.000000_ "/>
  </numFmts>
  <fonts count="3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b/>
      <sz val="9"/>
      <name val="宋体"/>
      <family val="0"/>
    </font>
    <font>
      <b/>
      <sz val="18"/>
      <color indexed="8"/>
      <name val="SimSun"/>
      <family val="0"/>
    </font>
    <font>
      <sz val="9"/>
      <color indexed="8"/>
      <name val="SimSun"/>
      <family val="0"/>
    </font>
    <font>
      <b/>
      <sz val="12"/>
      <color indexed="8"/>
      <name val="SimSun"/>
      <family val="0"/>
    </font>
    <font>
      <sz val="10.5"/>
      <color indexed="8"/>
      <name val="SimSun"/>
      <family val="0"/>
    </font>
    <font>
      <sz val="10"/>
      <name val="宋体"/>
      <family val="0"/>
    </font>
    <font>
      <sz val="16"/>
      <name val="楷体_GB2312"/>
      <family val="3"/>
    </font>
    <font>
      <b/>
      <sz val="8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6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b/>
      <sz val="16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15" fillId="8" borderId="0" applyNumberFormat="0" applyBorder="0" applyAlignment="0" applyProtection="0"/>
    <xf numFmtId="0" fontId="29" fillId="4" borderId="5" applyNumberFormat="0" applyAlignment="0" applyProtection="0"/>
    <xf numFmtId="0" fontId="30" fillId="4" borderId="1" applyNumberFormat="0" applyAlignment="0" applyProtection="0"/>
    <xf numFmtId="0" fontId="28" fillId="9" borderId="6" applyNumberFormat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32" fillId="0" borderId="7" applyNumberFormat="0" applyFill="0" applyAlignment="0" applyProtection="0"/>
    <xf numFmtId="0" fontId="2" fillId="0" borderId="0">
      <alignment/>
      <protection/>
    </xf>
    <xf numFmtId="0" fontId="33" fillId="0" borderId="8" applyNumberFormat="0" applyFill="0" applyAlignment="0" applyProtection="0"/>
    <xf numFmtId="0" fontId="20" fillId="10" borderId="0" applyNumberFormat="0" applyBorder="0" applyAlignment="0" applyProtection="0"/>
    <xf numFmtId="0" fontId="31" fillId="8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0" fillId="0" borderId="0">
      <alignment/>
      <protection/>
    </xf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5" fillId="16" borderId="0" applyNumberFormat="0" applyBorder="0" applyAlignment="0" applyProtection="0"/>
    <xf numFmtId="0" fontId="16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6" fillId="8" borderId="0" applyNumberFormat="0" applyBorder="0" applyAlignment="0" applyProtection="0"/>
    <xf numFmtId="0" fontId="15" fillId="17" borderId="0" applyNumberFormat="0" applyBorder="0" applyAlignment="0" applyProtection="0"/>
    <xf numFmtId="0" fontId="2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</cellStyleXfs>
  <cellXfs count="10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176" fontId="2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18" borderId="9" xfId="44" applyNumberFormat="1" applyFont="1" applyFill="1" applyBorder="1" applyAlignment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18" borderId="9" xfId="44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 wrapText="1"/>
    </xf>
    <xf numFmtId="10" fontId="9" fillId="0" borderId="9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7" fontId="8" fillId="0" borderId="9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18" borderId="0" xfId="0" applyFill="1" applyAlignment="1">
      <alignment vertical="center"/>
    </xf>
    <xf numFmtId="49" fontId="10" fillId="18" borderId="0" xfId="44" applyNumberFormat="1" applyFont="1" applyFill="1" applyBorder="1" applyAlignment="1">
      <alignment horizontal="center" vertical="center"/>
      <protection/>
    </xf>
    <xf numFmtId="49" fontId="10" fillId="18" borderId="0" xfId="44" applyNumberFormat="1" applyFont="1" applyFill="1" applyBorder="1" applyAlignment="1">
      <alignment horizontal="center" vertical="center"/>
      <protection/>
    </xf>
    <xf numFmtId="0" fontId="2" fillId="18" borderId="0" xfId="44" applyFont="1" applyFill="1">
      <alignment/>
      <protection/>
    </xf>
    <xf numFmtId="0" fontId="2" fillId="18" borderId="0" xfId="44" applyFont="1" applyFill="1" applyAlignment="1">
      <alignment horizontal="center"/>
      <protection/>
    </xf>
    <xf numFmtId="49" fontId="2" fillId="18" borderId="0" xfId="44" applyNumberFormat="1" applyFont="1" applyFill="1" applyBorder="1" applyAlignment="1">
      <alignment horizontal="left" vertical="center"/>
      <protection/>
    </xf>
    <xf numFmtId="49" fontId="2" fillId="18" borderId="9" xfId="44" applyNumberFormat="1" applyFont="1" applyFill="1" applyBorder="1" applyAlignment="1">
      <alignment horizontal="center" vertical="center"/>
      <protection/>
    </xf>
    <xf numFmtId="49" fontId="2" fillId="18" borderId="9" xfId="44" applyNumberFormat="1" applyFont="1" applyFill="1" applyBorder="1" applyAlignment="1">
      <alignment horizontal="center" vertical="center" wrapText="1"/>
      <protection/>
    </xf>
    <xf numFmtId="49" fontId="4" fillId="18" borderId="9" xfId="44" applyNumberFormat="1" applyFont="1" applyFill="1" applyBorder="1" applyAlignment="1">
      <alignment horizontal="center" vertical="center"/>
      <protection/>
    </xf>
    <xf numFmtId="178" fontId="4" fillId="18" borderId="9" xfId="44" applyNumberFormat="1" applyFont="1" applyFill="1" applyBorder="1" applyAlignment="1">
      <alignment horizontal="right" vertical="center"/>
      <protection/>
    </xf>
    <xf numFmtId="49" fontId="11" fillId="18" borderId="9" xfId="44" applyNumberFormat="1" applyFont="1" applyFill="1" applyBorder="1" applyAlignment="1">
      <alignment vertical="center" wrapText="1"/>
      <protection/>
    </xf>
    <xf numFmtId="49" fontId="11" fillId="18" borderId="9" xfId="44" applyNumberFormat="1" applyFont="1" applyFill="1" applyBorder="1" applyAlignment="1">
      <alignment horizontal="left" vertical="center" wrapText="1"/>
      <protection/>
    </xf>
    <xf numFmtId="0" fontId="4" fillId="18" borderId="9" xfId="44" applyNumberFormat="1" applyFont="1" applyFill="1" applyBorder="1" applyAlignment="1">
      <alignment horizontal="right" vertical="center"/>
      <protection/>
    </xf>
    <xf numFmtId="49" fontId="12" fillId="18" borderId="9" xfId="44" applyNumberFormat="1" applyFont="1" applyFill="1" applyBorder="1" applyAlignment="1">
      <alignment horizontal="left" vertical="center" wrapText="1"/>
      <protection/>
    </xf>
    <xf numFmtId="49" fontId="12" fillId="18" borderId="9" xfId="44" applyNumberFormat="1" applyFont="1" applyFill="1" applyBorder="1" applyAlignment="1">
      <alignment horizontal="center" vertical="center"/>
      <protection/>
    </xf>
    <xf numFmtId="0" fontId="12" fillId="18" borderId="9" xfId="0" applyNumberFormat="1" applyFont="1" applyFill="1" applyBorder="1" applyAlignment="1" applyProtection="1">
      <alignment horizontal="left" vertical="center" wrapText="1"/>
      <protection/>
    </xf>
    <xf numFmtId="49" fontId="12" fillId="18" borderId="9" xfId="44" applyNumberFormat="1" applyFont="1" applyFill="1" applyBorder="1" applyAlignment="1">
      <alignment horizontal="center" vertical="center" wrapText="1"/>
      <protection/>
    </xf>
    <xf numFmtId="0" fontId="12" fillId="18" borderId="0" xfId="0" applyFont="1" applyFill="1" applyAlignment="1">
      <alignment horizontal="center" vertical="center" wrapText="1"/>
    </xf>
    <xf numFmtId="49" fontId="11" fillId="18" borderId="9" xfId="44" applyNumberFormat="1" applyFont="1" applyFill="1" applyBorder="1" applyAlignment="1">
      <alignment horizontal="center" vertical="center"/>
      <protection/>
    </xf>
    <xf numFmtId="49" fontId="12" fillId="18" borderId="9" xfId="44" applyNumberFormat="1" applyFont="1" applyFill="1" applyBorder="1" applyAlignment="1">
      <alignment horizontal="left" vertical="center" wrapText="1" indent="2"/>
      <protection/>
    </xf>
    <xf numFmtId="178" fontId="4" fillId="18" borderId="9" xfId="44" applyNumberFormat="1" applyFont="1" applyFill="1" applyBorder="1" applyAlignment="1">
      <alignment vertical="center"/>
      <protection/>
    </xf>
    <xf numFmtId="49" fontId="12" fillId="18" borderId="9" xfId="44" applyNumberFormat="1" applyFont="1" applyFill="1" applyBorder="1" applyAlignment="1">
      <alignment horizontal="left" vertical="center" wrapText="1" indent="1"/>
      <protection/>
    </xf>
    <xf numFmtId="0" fontId="2" fillId="18" borderId="9" xfId="44" applyNumberFormat="1" applyFont="1" applyFill="1" applyBorder="1" applyAlignment="1">
      <alignment horizontal="right" vertical="center"/>
      <protection/>
    </xf>
    <xf numFmtId="0" fontId="2" fillId="18" borderId="9" xfId="0" applyNumberFormat="1" applyFont="1" applyFill="1" applyBorder="1" applyAlignment="1">
      <alignment vertical="center"/>
    </xf>
    <xf numFmtId="0" fontId="12" fillId="18" borderId="9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9" xfId="0" applyNumberFormat="1" applyFont="1" applyFill="1" applyBorder="1" applyAlignment="1" applyProtection="1">
      <alignment horizontal="center" vertical="center"/>
      <protection/>
    </xf>
    <xf numFmtId="0" fontId="35" fillId="0" borderId="9" xfId="0" applyNumberFormat="1" applyFont="1" applyFill="1" applyBorder="1" applyAlignment="1" applyProtection="1">
      <alignment horizontal="center" vertical="center"/>
      <protection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NumberFormat="1" applyFont="1" applyFill="1" applyBorder="1" applyAlignment="1" applyProtection="1">
      <alignment horizontal="left" vertical="center" wrapText="1"/>
      <protection/>
    </xf>
    <xf numFmtId="0" fontId="35" fillId="0" borderId="9" xfId="0" applyNumberFormat="1" applyFont="1" applyFill="1" applyBorder="1" applyAlignment="1" applyProtection="1">
      <alignment horizontal="right" vertical="center"/>
      <protection/>
    </xf>
    <xf numFmtId="0" fontId="35" fillId="0" borderId="9" xfId="0" applyNumberFormat="1" applyFont="1" applyFill="1" applyBorder="1" applyAlignment="1">
      <alignment vertical="center"/>
    </xf>
    <xf numFmtId="0" fontId="35" fillId="0" borderId="9" xfId="0" applyFont="1" applyFill="1" applyBorder="1" applyAlignment="1">
      <alignment/>
    </xf>
    <xf numFmtId="178" fontId="35" fillId="0" borderId="9" xfId="0" applyNumberFormat="1" applyFont="1" applyFill="1" applyBorder="1" applyAlignment="1" applyProtection="1">
      <alignment horizontal="right" vertical="center"/>
      <protection/>
    </xf>
    <xf numFmtId="178" fontId="35" fillId="0" borderId="9" xfId="0" applyNumberFormat="1" applyFont="1" applyFill="1" applyBorder="1" applyAlignment="1">
      <alignment vertical="center"/>
    </xf>
    <xf numFmtId="0" fontId="37" fillId="0" borderId="9" xfId="0" applyNumberFormat="1" applyFont="1" applyFill="1" applyBorder="1" applyAlignment="1" applyProtection="1">
      <alignment horizontal="left" vertical="center" wrapText="1"/>
      <protection/>
    </xf>
    <xf numFmtId="0" fontId="35" fillId="0" borderId="9" xfId="0" applyNumberFormat="1" applyFont="1" applyFill="1" applyBorder="1" applyAlignment="1" applyProtection="1">
      <alignment horizontal="right" vertical="center" wrapText="1"/>
      <protection/>
    </xf>
    <xf numFmtId="0" fontId="35" fillId="0" borderId="9" xfId="0" applyFont="1" applyFill="1" applyBorder="1" applyAlignment="1">
      <alignment wrapText="1"/>
    </xf>
    <xf numFmtId="176" fontId="35" fillId="0" borderId="9" xfId="0" applyNumberFormat="1" applyFont="1" applyFill="1" applyBorder="1" applyAlignment="1" applyProtection="1">
      <alignment horizontal="center" vertical="center"/>
      <protection/>
    </xf>
    <xf numFmtId="178" fontId="35" fillId="0" borderId="9" xfId="0" applyNumberFormat="1" applyFont="1" applyFill="1" applyBorder="1" applyAlignment="1">
      <alignment horizontal="right" vertical="center"/>
    </xf>
    <xf numFmtId="0" fontId="35" fillId="0" borderId="9" xfId="0" applyNumberFormat="1" applyFont="1" applyFill="1" applyBorder="1" applyAlignment="1">
      <alignment/>
    </xf>
    <xf numFmtId="0" fontId="2" fillId="18" borderId="9" xfId="68" applyNumberFormat="1" applyFont="1" applyFill="1" applyBorder="1" applyAlignment="1">
      <alignment horizontal="right" vertical="center"/>
      <protection/>
    </xf>
    <xf numFmtId="0" fontId="35" fillId="0" borderId="9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horizontal="right" vertical="center"/>
      <protection/>
    </xf>
    <xf numFmtId="49" fontId="2" fillId="18" borderId="0" xfId="44" applyNumberFormat="1" applyFont="1" applyFill="1" applyBorder="1" applyAlignment="1">
      <alignment horizontal="right" vertical="center"/>
      <protection/>
    </xf>
    <xf numFmtId="0" fontId="9" fillId="18" borderId="9" xfId="0" applyFont="1" applyFill="1" applyBorder="1" applyAlignment="1">
      <alignment horizontal="center" wrapText="1"/>
    </xf>
    <xf numFmtId="0" fontId="9" fillId="18" borderId="9" xfId="0" applyFont="1" applyFill="1" applyBorder="1" applyAlignment="1">
      <alignment horizontal="center" vertical="center" wrapText="1"/>
    </xf>
    <xf numFmtId="0" fontId="0" fillId="18" borderId="9" xfId="0" applyNumberFormat="1" applyFill="1" applyBorder="1" applyAlignment="1">
      <alignment vertical="center"/>
    </xf>
    <xf numFmtId="0" fontId="12" fillId="18" borderId="9" xfId="0" applyFont="1" applyFill="1" applyBorder="1" applyAlignment="1">
      <alignment horizontal="center" vertical="center" wrapText="1"/>
    </xf>
    <xf numFmtId="0" fontId="4" fillId="18" borderId="9" xfId="44" applyNumberFormat="1" applyFont="1" applyFill="1" applyBorder="1" applyAlignment="1">
      <alignment vertical="center"/>
      <protection/>
    </xf>
    <xf numFmtId="0" fontId="2" fillId="18" borderId="9" xfId="0" applyNumberFormat="1" applyFont="1" applyFill="1" applyBorder="1" applyAlignment="1">
      <alignment vertical="center"/>
    </xf>
    <xf numFmtId="0" fontId="9" fillId="18" borderId="9" xfId="44" applyNumberFormat="1" applyFont="1" applyFill="1" applyBorder="1" applyAlignment="1">
      <alignment horizontal="right" vertical="center"/>
      <protection/>
    </xf>
    <xf numFmtId="0" fontId="9" fillId="18" borderId="9" xfId="0" applyNumberFormat="1" applyFont="1" applyFill="1" applyBorder="1" applyAlignment="1">
      <alignment vertical="center"/>
    </xf>
    <xf numFmtId="49" fontId="12" fillId="18" borderId="9" xfId="44" applyNumberFormat="1" applyFont="1" applyFill="1" applyBorder="1" applyAlignment="1">
      <alignment horizontal="left" vertical="center" wrapText="1" indent="1"/>
      <protection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49" fontId="3" fillId="18" borderId="0" xfId="68" applyNumberFormat="1" applyFont="1" applyFill="1" applyBorder="1" applyAlignment="1">
      <alignment horizontal="center" vertical="center"/>
      <protection/>
    </xf>
    <xf numFmtId="0" fontId="2" fillId="18" borderId="0" xfId="68" applyFont="1" applyFill="1" applyAlignment="1">
      <alignment/>
      <protection/>
    </xf>
    <xf numFmtId="49" fontId="2" fillId="18" borderId="0" xfId="68" applyNumberFormat="1" applyFont="1" applyFill="1" applyBorder="1" applyAlignment="1">
      <alignment horizontal="left" vertical="center"/>
      <protection/>
    </xf>
    <xf numFmtId="49" fontId="2" fillId="18" borderId="0" xfId="68" applyNumberFormat="1" applyFont="1" applyFill="1" applyBorder="1" applyAlignment="1">
      <alignment horizontal="right" vertical="center"/>
      <protection/>
    </xf>
    <xf numFmtId="49" fontId="2" fillId="18" borderId="9" xfId="68" applyNumberFormat="1" applyFont="1" applyFill="1" applyBorder="1" applyAlignment="1">
      <alignment horizontal="center" vertical="center"/>
      <protection/>
    </xf>
    <xf numFmtId="49" fontId="2" fillId="18" borderId="9" xfId="68" applyNumberFormat="1" applyFont="1" applyFill="1" applyBorder="1" applyAlignment="1">
      <alignment horizontal="left" vertical="center" wrapText="1"/>
      <protection/>
    </xf>
    <xf numFmtId="0" fontId="35" fillId="18" borderId="9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>
      <alignment wrapText="1"/>
    </xf>
    <xf numFmtId="0" fontId="35" fillId="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178" fontId="35" fillId="0" borderId="9" xfId="0" applyNumberFormat="1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常规_2014年预算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_Sheet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14"/>
  <sheetViews>
    <sheetView workbookViewId="0" topLeftCell="A1">
      <selection activeCell="A3" sqref="A3:B3"/>
    </sheetView>
  </sheetViews>
  <sheetFormatPr defaultColWidth="9.00390625" defaultRowHeight="14.25"/>
  <cols>
    <col min="1" max="1" width="9.00390625" style="0" customWidth="1"/>
    <col min="2" max="2" width="60.75390625" style="0" customWidth="1"/>
    <col min="3" max="5" width="49.875" style="0" customWidth="1"/>
  </cols>
  <sheetData>
    <row r="3" spans="1:2" ht="20.25">
      <c r="A3" s="99" t="s">
        <v>0</v>
      </c>
      <c r="B3" s="99"/>
    </row>
    <row r="4" spans="1:2" ht="20.25">
      <c r="A4" s="100"/>
      <c r="B4" s="100"/>
    </row>
    <row r="5" spans="1:2" ht="20.25">
      <c r="A5" s="101">
        <v>1</v>
      </c>
      <c r="B5" s="102" t="s">
        <v>1</v>
      </c>
    </row>
    <row r="6" spans="1:2" ht="20.25">
      <c r="A6" s="101">
        <v>2</v>
      </c>
      <c r="B6" s="102" t="s">
        <v>2</v>
      </c>
    </row>
    <row r="7" spans="1:2" ht="20.25">
      <c r="A7" s="101">
        <v>3</v>
      </c>
      <c r="B7" s="102" t="s">
        <v>3</v>
      </c>
    </row>
    <row r="8" spans="1:2" ht="20.25">
      <c r="A8" s="101">
        <v>4</v>
      </c>
      <c r="B8" s="102" t="s">
        <v>4</v>
      </c>
    </row>
    <row r="9" spans="1:2" ht="20.25">
      <c r="A9" s="101">
        <v>5</v>
      </c>
      <c r="B9" s="102" t="s">
        <v>5</v>
      </c>
    </row>
    <row r="10" spans="1:2" ht="20.25">
      <c r="A10" s="101">
        <v>6</v>
      </c>
      <c r="B10" s="102" t="s">
        <v>6</v>
      </c>
    </row>
    <row r="11" spans="1:2" ht="20.25">
      <c r="A11" s="101">
        <v>7</v>
      </c>
      <c r="B11" s="102" t="s">
        <v>7</v>
      </c>
    </row>
    <row r="12" spans="1:2" ht="20.25">
      <c r="A12" s="101">
        <v>8</v>
      </c>
      <c r="B12" s="102" t="s">
        <v>8</v>
      </c>
    </row>
    <row r="13" spans="1:2" ht="20.25">
      <c r="A13" s="101">
        <v>9</v>
      </c>
      <c r="B13" s="102" t="s">
        <v>9</v>
      </c>
    </row>
    <row r="14" spans="1:2" ht="20.25">
      <c r="A14" s="100"/>
      <c r="B14" s="100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workbookViewId="0" topLeftCell="A1">
      <selection activeCell="C31" sqref="C31"/>
    </sheetView>
  </sheetViews>
  <sheetFormatPr defaultColWidth="7.00390625" defaultRowHeight="14.25"/>
  <cols>
    <col min="1" max="1" width="7.00390625" style="1" customWidth="1"/>
    <col min="2" max="2" width="26.00390625" style="1" bestFit="1" customWidth="1"/>
    <col min="3" max="3" width="9.125" style="1" customWidth="1"/>
    <col min="4" max="4" width="8.50390625" style="1" customWidth="1"/>
    <col min="5" max="6" width="9.125" style="1" customWidth="1"/>
    <col min="7" max="7" width="10.00390625" style="1" customWidth="1"/>
    <col min="8" max="8" width="9.50390625" style="1" customWidth="1"/>
    <col min="9" max="9" width="8.125" style="1" customWidth="1"/>
    <col min="10" max="11" width="9.125" style="1" customWidth="1"/>
    <col min="12" max="12" width="8.875" style="1" customWidth="1"/>
    <col min="13" max="13" width="8.125" style="1" bestFit="1" customWidth="1"/>
    <col min="14" max="16384" width="7.00390625" style="1" customWidth="1"/>
  </cols>
  <sheetData>
    <row r="1" spans="1:12" ht="14.25" customHeight="1">
      <c r="A1" s="2" t="s">
        <v>257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customHeight="1"/>
    <row r="4" spans="1:12" ht="14.25" customHeight="1">
      <c r="A4" s="3"/>
      <c r="B4" s="3"/>
      <c r="D4" s="4" t="s">
        <v>81</v>
      </c>
      <c r="E4" s="4"/>
      <c r="F4" s="4"/>
      <c r="G4" s="4"/>
      <c r="H4" s="4"/>
      <c r="I4" s="4"/>
      <c r="J4" s="4"/>
      <c r="K4" s="4"/>
      <c r="L4" s="4"/>
    </row>
    <row r="5" spans="1:12" ht="24.75" customHeight="1">
      <c r="A5" s="5" t="s">
        <v>258</v>
      </c>
      <c r="B5" s="6" t="s">
        <v>259</v>
      </c>
      <c r="C5" s="6" t="s">
        <v>17</v>
      </c>
      <c r="D5" s="5" t="s">
        <v>83</v>
      </c>
      <c r="E5" s="5"/>
      <c r="F5" s="5"/>
      <c r="G5" s="5"/>
      <c r="H5" s="5" t="s">
        <v>89</v>
      </c>
      <c r="I5" s="5"/>
      <c r="J5" s="5"/>
      <c r="K5" s="5"/>
      <c r="L5" s="5"/>
    </row>
    <row r="6" spans="1:12" ht="24.75" customHeight="1">
      <c r="A6" s="5"/>
      <c r="B6" s="6"/>
      <c r="C6" s="6"/>
      <c r="D6" s="5" t="s">
        <v>260</v>
      </c>
      <c r="E6" s="5" t="s">
        <v>208</v>
      </c>
      <c r="F6" s="5" t="s">
        <v>227</v>
      </c>
      <c r="G6" s="5" t="s">
        <v>237</v>
      </c>
      <c r="H6" s="5" t="s">
        <v>260</v>
      </c>
      <c r="I6" s="5" t="s">
        <v>261</v>
      </c>
      <c r="J6" s="5" t="s">
        <v>262</v>
      </c>
      <c r="K6" s="5" t="s">
        <v>263</v>
      </c>
      <c r="L6" s="5" t="s">
        <v>264</v>
      </c>
    </row>
    <row r="7" spans="1:12" ht="14.25" customHeight="1">
      <c r="A7" s="7"/>
      <c r="B7" s="6" t="s">
        <v>96</v>
      </c>
      <c r="C7" s="8">
        <f>SUM(C8)</f>
        <v>88291.09999999999</v>
      </c>
      <c r="D7" s="8">
        <f aca="true" t="shared" si="0" ref="D7:L7">SUM(D8)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88291.09999999999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88291.09999999999</v>
      </c>
    </row>
    <row r="8" spans="1:12" ht="14.25" customHeight="1">
      <c r="A8" s="7">
        <v>212</v>
      </c>
      <c r="B8" s="9" t="s">
        <v>49</v>
      </c>
      <c r="C8" s="8">
        <f>SUM(C9)</f>
        <v>88291.09999999999</v>
      </c>
      <c r="D8" s="8">
        <f aca="true" t="shared" si="1" ref="D8:L8">SUM(D9)</f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88291.09999999999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88291.09999999999</v>
      </c>
    </row>
    <row r="9" spans="1:12" ht="27" customHeight="1">
      <c r="A9" s="7">
        <v>21208</v>
      </c>
      <c r="B9" s="9" t="s">
        <v>54</v>
      </c>
      <c r="C9" s="8">
        <f aca="true" t="shared" si="2" ref="C9:L9">SUM(C10:C12)</f>
        <v>88291.09999999999</v>
      </c>
      <c r="D9" s="8">
        <f t="shared" si="2"/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88291.09999999999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88291.09999999999</v>
      </c>
    </row>
    <row r="10" spans="1:12" ht="27" customHeight="1">
      <c r="A10" s="7">
        <v>2120801</v>
      </c>
      <c r="B10" s="10" t="s">
        <v>55</v>
      </c>
      <c r="C10" s="8">
        <f>SUM(D10,H10)</f>
        <v>23239.34</v>
      </c>
      <c r="D10" s="8">
        <f>SUM(E10:G10)</f>
        <v>0</v>
      </c>
      <c r="E10" s="8"/>
      <c r="F10" s="8"/>
      <c r="G10" s="8"/>
      <c r="H10" s="8">
        <f>SUM(I10:L10)</f>
        <v>23239.34</v>
      </c>
      <c r="I10" s="8"/>
      <c r="J10" s="8"/>
      <c r="K10" s="8"/>
      <c r="L10" s="12">
        <v>23239.34</v>
      </c>
    </row>
    <row r="11" spans="1:12" ht="27" customHeight="1">
      <c r="A11" s="7">
        <v>2120802</v>
      </c>
      <c r="B11" s="10" t="s">
        <v>56</v>
      </c>
      <c r="C11" s="8">
        <f>SUM(D11,H11)</f>
        <v>44342.95</v>
      </c>
      <c r="D11" s="8">
        <f>SUM(E11:G11)</f>
        <v>0</v>
      </c>
      <c r="E11" s="8"/>
      <c r="F11" s="8"/>
      <c r="G11" s="8"/>
      <c r="H11" s="8">
        <f>SUM(I11:L11)</f>
        <v>44342.95</v>
      </c>
      <c r="I11" s="8"/>
      <c r="J11" s="8"/>
      <c r="K11" s="8"/>
      <c r="L11" s="12">
        <v>44342.95</v>
      </c>
    </row>
    <row r="12" spans="1:12" ht="22.5">
      <c r="A12" s="7">
        <v>2120899</v>
      </c>
      <c r="B12" s="9" t="s">
        <v>57</v>
      </c>
      <c r="C12" s="8">
        <f>SUM(D12,H12)</f>
        <v>20708.81</v>
      </c>
      <c r="D12" s="8">
        <f>SUM(E12:G12)</f>
        <v>0</v>
      </c>
      <c r="E12" s="8"/>
      <c r="F12" s="8"/>
      <c r="G12" s="8"/>
      <c r="H12" s="8">
        <f>SUM(I12:L12)</f>
        <v>20708.81</v>
      </c>
      <c r="I12" s="8"/>
      <c r="J12" s="8"/>
      <c r="K12" s="8"/>
      <c r="L12" s="12">
        <v>20708.81</v>
      </c>
    </row>
    <row r="13" ht="14.25" customHeight="1"/>
    <row r="14" ht="14.25" customHeight="1">
      <c r="A14" s="3"/>
    </row>
    <row r="15" spans="1:12" ht="14.25" customHeight="1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</sheetData>
  <sheetProtection/>
  <mergeCells count="8">
    <mergeCell ref="A4:B4"/>
    <mergeCell ref="D4:L4"/>
    <mergeCell ref="D5:G5"/>
    <mergeCell ref="H5:L5"/>
    <mergeCell ref="A5:A6"/>
    <mergeCell ref="B5:B6"/>
    <mergeCell ref="C5:C6"/>
    <mergeCell ref="A1:L2"/>
  </mergeCells>
  <printOptions/>
  <pageMargins left="0.4326388888888889" right="0.39305555555555555" top="1" bottom="1" header="0.51" footer="0.51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showZeros="0" zoomScaleSheetLayoutView="100" workbookViewId="0" topLeftCell="A25">
      <selection activeCell="J43" sqref="J43"/>
    </sheetView>
  </sheetViews>
  <sheetFormatPr defaultColWidth="7.00390625" defaultRowHeight="14.25"/>
  <cols>
    <col min="1" max="1" width="16.375" style="55" customWidth="1"/>
    <col min="2" max="2" width="10.50390625" style="55" customWidth="1"/>
    <col min="3" max="3" width="30.75390625" style="55" customWidth="1"/>
    <col min="4" max="4" width="9.75390625" style="55" customWidth="1"/>
    <col min="5" max="5" width="12.875" style="55" customWidth="1"/>
    <col min="6" max="6" width="7.875" style="55" customWidth="1"/>
    <col min="7" max="7" width="7.50390625" style="55" customWidth="1"/>
    <col min="8" max="16384" width="7.00390625" style="55" customWidth="1"/>
  </cols>
  <sheetData>
    <row r="1" spans="1:4" ht="14.25" customHeight="1">
      <c r="A1" s="56" t="s">
        <v>10</v>
      </c>
      <c r="B1" s="56"/>
      <c r="C1" s="56"/>
      <c r="D1" s="56"/>
    </row>
    <row r="2" spans="1:4" ht="14.25" customHeight="1">
      <c r="A2" s="56"/>
      <c r="B2" s="56"/>
      <c r="C2" s="56"/>
      <c r="D2" s="56"/>
    </row>
    <row r="3" ht="14.25" customHeight="1"/>
    <row r="4" spans="1:7" s="55" customFormat="1" ht="14.25" customHeight="1">
      <c r="A4" s="57" t="s">
        <v>11</v>
      </c>
      <c r="B4" s="57"/>
      <c r="G4" s="75" t="s">
        <v>12</v>
      </c>
    </row>
    <row r="5" spans="1:7" ht="17.25" customHeight="1">
      <c r="A5" s="58" t="s">
        <v>13</v>
      </c>
      <c r="B5" s="58"/>
      <c r="C5" s="59" t="s">
        <v>14</v>
      </c>
      <c r="D5" s="59"/>
      <c r="E5" s="59"/>
      <c r="F5" s="59"/>
      <c r="G5" s="59"/>
    </row>
    <row r="6" spans="1:7" s="95" customFormat="1" ht="27" customHeight="1">
      <c r="A6" s="96" t="s">
        <v>15</v>
      </c>
      <c r="B6" s="96" t="s">
        <v>16</v>
      </c>
      <c r="C6" s="96" t="s">
        <v>15</v>
      </c>
      <c r="D6" s="96" t="s">
        <v>17</v>
      </c>
      <c r="E6" s="96" t="s">
        <v>18</v>
      </c>
      <c r="F6" s="97" t="s">
        <v>19</v>
      </c>
      <c r="G6" s="97" t="s">
        <v>20</v>
      </c>
    </row>
    <row r="7" spans="1:7" ht="17.25" customHeight="1">
      <c r="A7" s="61" t="s">
        <v>18</v>
      </c>
      <c r="B7" s="62">
        <v>24856</v>
      </c>
      <c r="C7" s="61" t="s">
        <v>21</v>
      </c>
      <c r="D7" s="62">
        <f aca="true" t="shared" si="0" ref="D7:D19">SUM(E7:G7)</f>
        <v>25</v>
      </c>
      <c r="E7" s="63">
        <f>SUM(E8,)</f>
        <v>25</v>
      </c>
      <c r="F7" s="63"/>
      <c r="G7" s="63"/>
    </row>
    <row r="8" spans="1:7" ht="17.25" customHeight="1">
      <c r="A8" s="61" t="s">
        <v>22</v>
      </c>
      <c r="B8" s="62"/>
      <c r="C8" s="61" t="s">
        <v>23</v>
      </c>
      <c r="D8" s="62">
        <f t="shared" si="0"/>
        <v>25</v>
      </c>
      <c r="E8" s="63">
        <f aca="true" t="shared" si="1" ref="E8:E11">SUM(E9)</f>
        <v>25</v>
      </c>
      <c r="F8" s="63"/>
      <c r="G8" s="63"/>
    </row>
    <row r="9" spans="1:7" ht="17.25" customHeight="1">
      <c r="A9" s="61" t="s">
        <v>24</v>
      </c>
      <c r="B9" s="62"/>
      <c r="C9" s="61" t="s">
        <v>25</v>
      </c>
      <c r="D9" s="62">
        <f t="shared" si="0"/>
        <v>25</v>
      </c>
      <c r="E9" s="63">
        <v>25</v>
      </c>
      <c r="F9" s="63"/>
      <c r="G9" s="63"/>
    </row>
    <row r="10" spans="1:7" ht="17.25" customHeight="1">
      <c r="A10" s="61"/>
      <c r="B10" s="62"/>
      <c r="C10" s="64" t="s">
        <v>26</v>
      </c>
      <c r="D10" s="62">
        <f t="shared" si="0"/>
        <v>558.01</v>
      </c>
      <c r="E10" s="63">
        <f t="shared" si="1"/>
        <v>558.01</v>
      </c>
      <c r="F10" s="63"/>
      <c r="G10" s="63"/>
    </row>
    <row r="11" spans="1:7" ht="17.25" customHeight="1">
      <c r="A11" s="61"/>
      <c r="B11" s="62"/>
      <c r="C11" s="64" t="s">
        <v>27</v>
      </c>
      <c r="D11" s="62">
        <f t="shared" si="0"/>
        <v>558.01</v>
      </c>
      <c r="E11" s="63">
        <f t="shared" si="1"/>
        <v>558.01</v>
      </c>
      <c r="F11" s="63"/>
      <c r="G11" s="63"/>
    </row>
    <row r="12" spans="1:7" ht="17.25" customHeight="1">
      <c r="A12" s="61"/>
      <c r="B12" s="62"/>
      <c r="C12" s="64" t="s">
        <v>28</v>
      </c>
      <c r="D12" s="62">
        <f t="shared" si="0"/>
        <v>558.01</v>
      </c>
      <c r="E12" s="63">
        <v>558.01</v>
      </c>
      <c r="F12" s="63"/>
      <c r="G12" s="63"/>
    </row>
    <row r="13" spans="1:7" ht="17.25" customHeight="1">
      <c r="A13" s="61"/>
      <c r="B13" s="62"/>
      <c r="C13" s="64" t="s">
        <v>29</v>
      </c>
      <c r="D13" s="62">
        <f t="shared" si="0"/>
        <v>26626.188112</v>
      </c>
      <c r="E13" s="66">
        <f>SUM(E14)</f>
        <v>26626.188112</v>
      </c>
      <c r="F13" s="63"/>
      <c r="G13" s="63"/>
    </row>
    <row r="14" spans="1:7" ht="17.25" customHeight="1">
      <c r="A14" s="61"/>
      <c r="B14" s="62"/>
      <c r="C14" s="64" t="s">
        <v>30</v>
      </c>
      <c r="D14" s="62">
        <f t="shared" si="0"/>
        <v>26626.188112</v>
      </c>
      <c r="E14" s="66">
        <f>SUM(E15)</f>
        <v>26626.188112</v>
      </c>
      <c r="F14" s="63"/>
      <c r="G14" s="63"/>
    </row>
    <row r="15" spans="1:7" ht="17.25" customHeight="1">
      <c r="A15" s="61"/>
      <c r="B15" s="62"/>
      <c r="C15" s="64" t="s">
        <v>31</v>
      </c>
      <c r="D15" s="62">
        <f t="shared" si="0"/>
        <v>26626.188112</v>
      </c>
      <c r="E15" s="66">
        <v>26626.188112</v>
      </c>
      <c r="F15" s="63"/>
      <c r="G15" s="63"/>
    </row>
    <row r="16" spans="1:7" ht="17.25" customHeight="1">
      <c r="A16" s="61"/>
      <c r="B16" s="62"/>
      <c r="C16" s="61" t="s">
        <v>32</v>
      </c>
      <c r="D16" s="62">
        <f t="shared" si="0"/>
        <v>168.71</v>
      </c>
      <c r="E16" s="63">
        <f>SUM(E17,E20)</f>
        <v>168.71</v>
      </c>
      <c r="F16" s="63">
        <f>SUM(F17,F20)</f>
        <v>0</v>
      </c>
      <c r="G16" s="63"/>
    </row>
    <row r="17" spans="1:7" ht="17.25" customHeight="1">
      <c r="A17" s="61"/>
      <c r="B17" s="62"/>
      <c r="C17" s="61" t="s">
        <v>33</v>
      </c>
      <c r="D17" s="62">
        <f t="shared" si="0"/>
        <v>165.85</v>
      </c>
      <c r="E17" s="63">
        <f>SUM(E18:E19)</f>
        <v>165.85</v>
      </c>
      <c r="F17" s="63"/>
      <c r="G17" s="63"/>
    </row>
    <row r="18" spans="1:7" ht="17.25" customHeight="1">
      <c r="A18" s="61"/>
      <c r="B18" s="62"/>
      <c r="C18" s="61" t="s">
        <v>34</v>
      </c>
      <c r="D18" s="62">
        <f t="shared" si="0"/>
        <v>110.57</v>
      </c>
      <c r="E18" s="63">
        <v>110.57</v>
      </c>
      <c r="F18" s="63"/>
      <c r="G18" s="63"/>
    </row>
    <row r="19" spans="1:7" ht="17.25" customHeight="1">
      <c r="A19" s="61"/>
      <c r="B19" s="62"/>
      <c r="C19" s="61" t="s">
        <v>35</v>
      </c>
      <c r="D19" s="62">
        <f t="shared" si="0"/>
        <v>55.28</v>
      </c>
      <c r="E19" s="63">
        <v>55.28</v>
      </c>
      <c r="F19" s="63"/>
      <c r="G19" s="63"/>
    </row>
    <row r="20" spans="1:7" ht="17.25" customHeight="1">
      <c r="A20" s="61"/>
      <c r="B20" s="62"/>
      <c r="C20" s="61" t="s">
        <v>36</v>
      </c>
      <c r="D20" s="62"/>
      <c r="E20" s="63">
        <f>SUM(E21)</f>
        <v>2.86</v>
      </c>
      <c r="F20" s="63">
        <f>SUM(F21)</f>
        <v>0</v>
      </c>
      <c r="G20" s="63"/>
    </row>
    <row r="21" spans="1:7" ht="17.25" customHeight="1">
      <c r="A21" s="61"/>
      <c r="B21" s="62"/>
      <c r="C21" s="61" t="s">
        <v>37</v>
      </c>
      <c r="D21" s="62"/>
      <c r="E21" s="63">
        <v>2.86</v>
      </c>
      <c r="F21" s="63"/>
      <c r="G21" s="63"/>
    </row>
    <row r="22" spans="1:7" ht="17.25" customHeight="1">
      <c r="A22" s="61"/>
      <c r="B22" s="62"/>
      <c r="C22" s="67" t="s">
        <v>38</v>
      </c>
      <c r="D22" s="68">
        <f aca="true" t="shared" si="2" ref="D22:D44">SUM(E22:G22)</f>
        <v>123.66</v>
      </c>
      <c r="E22" s="63">
        <f>SUM(E23,E25)</f>
        <v>123.66</v>
      </c>
      <c r="F22" s="63"/>
      <c r="G22" s="63"/>
    </row>
    <row r="23" spans="1:7" ht="17.25" customHeight="1">
      <c r="A23" s="61"/>
      <c r="B23" s="62"/>
      <c r="C23" s="67" t="s">
        <v>39</v>
      </c>
      <c r="D23" s="68">
        <f t="shared" si="2"/>
        <v>56</v>
      </c>
      <c r="E23" s="63">
        <f>SUM(E24)</f>
        <v>56</v>
      </c>
      <c r="F23" s="63"/>
      <c r="G23" s="63"/>
    </row>
    <row r="24" spans="1:7" ht="17.25" customHeight="1">
      <c r="A24" s="61"/>
      <c r="B24" s="62"/>
      <c r="C24" s="67" t="s">
        <v>40</v>
      </c>
      <c r="D24" s="68">
        <f t="shared" si="2"/>
        <v>56</v>
      </c>
      <c r="E24" s="63">
        <v>56</v>
      </c>
      <c r="F24" s="63"/>
      <c r="G24" s="63"/>
    </row>
    <row r="25" spans="1:7" ht="17.25" customHeight="1">
      <c r="A25" s="61"/>
      <c r="B25" s="62"/>
      <c r="C25" s="61" t="s">
        <v>41</v>
      </c>
      <c r="D25" s="68">
        <f t="shared" si="2"/>
        <v>67.66</v>
      </c>
      <c r="E25" s="63">
        <f>SUM(E26:E27)</f>
        <v>67.66</v>
      </c>
      <c r="F25" s="63"/>
      <c r="G25" s="63"/>
    </row>
    <row r="26" spans="1:7" ht="17.25" customHeight="1">
      <c r="A26" s="61"/>
      <c r="B26" s="62"/>
      <c r="C26" s="61" t="s">
        <v>42</v>
      </c>
      <c r="D26" s="68">
        <f t="shared" si="2"/>
        <v>55.37</v>
      </c>
      <c r="E26" s="63">
        <v>55.37</v>
      </c>
      <c r="F26" s="63"/>
      <c r="G26" s="63"/>
    </row>
    <row r="27" spans="1:7" ht="17.25" customHeight="1">
      <c r="A27" s="61"/>
      <c r="B27" s="62"/>
      <c r="C27" s="61" t="s">
        <v>43</v>
      </c>
      <c r="D27" s="68">
        <f t="shared" si="2"/>
        <v>12.29</v>
      </c>
      <c r="E27" s="63">
        <v>12.29</v>
      </c>
      <c r="F27" s="63"/>
      <c r="G27" s="63"/>
    </row>
    <row r="28" spans="1:7" ht="17.25" customHeight="1">
      <c r="A28" s="61"/>
      <c r="B28" s="62"/>
      <c r="C28" s="64" t="s">
        <v>44</v>
      </c>
      <c r="D28" s="62">
        <f t="shared" si="2"/>
        <v>2336.01</v>
      </c>
      <c r="E28" s="63">
        <f>SUM(E29,E31)</f>
        <v>2336.01</v>
      </c>
      <c r="F28" s="63">
        <f>SUM(F29,F31)</f>
        <v>0</v>
      </c>
      <c r="G28" s="63">
        <f>SUM(G29,G31)</f>
        <v>0</v>
      </c>
    </row>
    <row r="29" spans="1:7" ht="17.25" customHeight="1">
      <c r="A29" s="61"/>
      <c r="B29" s="62"/>
      <c r="C29" s="64" t="s">
        <v>45</v>
      </c>
      <c r="D29" s="62">
        <f t="shared" si="2"/>
        <v>2336.01</v>
      </c>
      <c r="E29" s="63">
        <f>SUM(E30:E30)</f>
        <v>2336.01</v>
      </c>
      <c r="F29" s="63">
        <f>SUM(F30:F30)</f>
        <v>0</v>
      </c>
      <c r="G29" s="63">
        <f>SUM(G30:G30)</f>
        <v>0</v>
      </c>
    </row>
    <row r="30" spans="1:7" ht="17.25" customHeight="1">
      <c r="A30" s="61"/>
      <c r="B30" s="62"/>
      <c r="C30" s="64" t="s">
        <v>46</v>
      </c>
      <c r="D30" s="62">
        <f t="shared" si="2"/>
        <v>2336.01</v>
      </c>
      <c r="E30" s="63">
        <v>2336.01</v>
      </c>
      <c r="F30" s="63"/>
      <c r="G30" s="63"/>
    </row>
    <row r="31" spans="1:7" ht="17.25" customHeight="1">
      <c r="A31" s="61"/>
      <c r="B31" s="62"/>
      <c r="C31" s="64" t="s">
        <v>47</v>
      </c>
      <c r="D31" s="62">
        <f t="shared" si="2"/>
        <v>0</v>
      </c>
      <c r="E31" s="63">
        <f>SUM(E32)</f>
        <v>0</v>
      </c>
      <c r="F31" s="63">
        <f>SUM(F32)</f>
        <v>0</v>
      </c>
      <c r="G31" s="63">
        <f>SUM(G32)</f>
        <v>0</v>
      </c>
    </row>
    <row r="32" spans="1:7" ht="17.25" customHeight="1">
      <c r="A32" s="61"/>
      <c r="B32" s="62"/>
      <c r="C32" s="64" t="s">
        <v>48</v>
      </c>
      <c r="D32" s="62">
        <f t="shared" si="2"/>
        <v>0</v>
      </c>
      <c r="E32" s="63"/>
      <c r="F32" s="63"/>
      <c r="G32" s="63"/>
    </row>
    <row r="33" spans="1:7" ht="17.25" customHeight="1">
      <c r="A33" s="61"/>
      <c r="B33" s="62"/>
      <c r="C33" s="64" t="s">
        <v>49</v>
      </c>
      <c r="D33" s="62">
        <f t="shared" si="2"/>
        <v>91571.42</v>
      </c>
      <c r="E33" s="63">
        <f>SUM(E34,E36,E38)</f>
        <v>3280.32</v>
      </c>
      <c r="F33" s="63">
        <f>SUM(F34,F36,F38)</f>
        <v>88291.09999999999</v>
      </c>
      <c r="G33" s="63">
        <f>SUM(G34,G36,G38)</f>
        <v>0</v>
      </c>
    </row>
    <row r="34" spans="1:7" ht="17.25" customHeight="1">
      <c r="A34" s="61"/>
      <c r="B34" s="62"/>
      <c r="C34" s="64" t="s">
        <v>50</v>
      </c>
      <c r="D34" s="62">
        <f t="shared" si="2"/>
        <v>609.75</v>
      </c>
      <c r="E34" s="63">
        <f>SUM(E35)</f>
        <v>609.75</v>
      </c>
      <c r="F34" s="63"/>
      <c r="G34" s="63"/>
    </row>
    <row r="35" spans="1:7" ht="17.25" customHeight="1">
      <c r="A35" s="61"/>
      <c r="B35" s="62"/>
      <c r="C35" s="64" t="s">
        <v>51</v>
      </c>
      <c r="D35" s="62">
        <f t="shared" si="2"/>
        <v>609.75</v>
      </c>
      <c r="E35" s="63">
        <v>609.75</v>
      </c>
      <c r="F35" s="63"/>
      <c r="G35" s="63"/>
    </row>
    <row r="36" spans="1:7" ht="17.25" customHeight="1">
      <c r="A36" s="61"/>
      <c r="B36" s="62"/>
      <c r="C36" s="64" t="s">
        <v>52</v>
      </c>
      <c r="D36" s="62">
        <f t="shared" si="2"/>
        <v>2670.57</v>
      </c>
      <c r="E36" s="63">
        <f>SUM(E37)</f>
        <v>2670.57</v>
      </c>
      <c r="F36" s="63"/>
      <c r="G36" s="63"/>
    </row>
    <row r="37" spans="1:7" ht="17.25" customHeight="1">
      <c r="A37" s="61"/>
      <c r="B37" s="62"/>
      <c r="C37" s="64" t="s">
        <v>53</v>
      </c>
      <c r="D37" s="62">
        <f t="shared" si="2"/>
        <v>2670.57</v>
      </c>
      <c r="E37" s="63">
        <v>2670.57</v>
      </c>
      <c r="F37" s="63"/>
      <c r="G37" s="63"/>
    </row>
    <row r="38" spans="1:7" ht="19.5" customHeight="1">
      <c r="A38" s="61"/>
      <c r="B38" s="62"/>
      <c r="C38" s="69" t="s">
        <v>54</v>
      </c>
      <c r="D38" s="62">
        <f t="shared" si="2"/>
        <v>88291.09999999999</v>
      </c>
      <c r="E38" s="63">
        <f>SUM(E39:E41)</f>
        <v>0</v>
      </c>
      <c r="F38" s="63">
        <f>SUM(F39:F41)</f>
        <v>88291.09999999999</v>
      </c>
      <c r="G38" s="63">
        <f>SUM(G39)</f>
        <v>0</v>
      </c>
    </row>
    <row r="39" spans="1:7" ht="17.25" customHeight="1">
      <c r="A39" s="61"/>
      <c r="B39" s="62"/>
      <c r="C39" s="64" t="s">
        <v>55</v>
      </c>
      <c r="D39" s="62">
        <f t="shared" si="2"/>
        <v>23239.34</v>
      </c>
      <c r="E39" s="63"/>
      <c r="F39" s="63">
        <v>23239.34</v>
      </c>
      <c r="G39" s="63"/>
    </row>
    <row r="40" spans="1:7" ht="17.25" customHeight="1">
      <c r="A40" s="61"/>
      <c r="B40" s="62"/>
      <c r="C40" s="64" t="s">
        <v>56</v>
      </c>
      <c r="D40" s="62">
        <f t="shared" si="2"/>
        <v>44342.95</v>
      </c>
      <c r="E40" s="63"/>
      <c r="F40" s="63">
        <v>44342.95</v>
      </c>
      <c r="G40" s="63"/>
    </row>
    <row r="41" spans="1:7" ht="17.25" customHeight="1">
      <c r="A41" s="61"/>
      <c r="B41" s="62"/>
      <c r="C41" s="64" t="s">
        <v>57</v>
      </c>
      <c r="D41" s="62">
        <f t="shared" si="2"/>
        <v>20708.81</v>
      </c>
      <c r="E41" s="63"/>
      <c r="F41" s="63">
        <v>20708.81</v>
      </c>
      <c r="G41" s="63"/>
    </row>
    <row r="42" spans="1:7" ht="17.25" customHeight="1">
      <c r="A42" s="61"/>
      <c r="B42" s="62"/>
      <c r="C42" s="64" t="s">
        <v>58</v>
      </c>
      <c r="D42" s="62">
        <f t="shared" si="2"/>
        <v>355.772</v>
      </c>
      <c r="E42" s="63">
        <f aca="true" t="shared" si="3" ref="E42:E46">SUM(E43)</f>
        <v>355.772</v>
      </c>
      <c r="F42" s="63"/>
      <c r="G42" s="63"/>
    </row>
    <row r="43" spans="1:7" ht="17.25" customHeight="1">
      <c r="A43" s="61"/>
      <c r="B43" s="62"/>
      <c r="C43" s="64" t="s">
        <v>59</v>
      </c>
      <c r="D43" s="62">
        <f t="shared" si="2"/>
        <v>355.772</v>
      </c>
      <c r="E43" s="63">
        <f t="shared" si="3"/>
        <v>355.772</v>
      </c>
      <c r="F43" s="63"/>
      <c r="G43" s="63"/>
    </row>
    <row r="44" spans="1:7" ht="17.25" customHeight="1">
      <c r="A44" s="61"/>
      <c r="B44" s="62"/>
      <c r="C44" s="64" t="s">
        <v>60</v>
      </c>
      <c r="D44" s="62">
        <f t="shared" si="2"/>
        <v>355.772</v>
      </c>
      <c r="E44" s="63">
        <v>355.772</v>
      </c>
      <c r="F44" s="63"/>
      <c r="G44" s="63"/>
    </row>
    <row r="45" spans="1:7" ht="17.25" customHeight="1">
      <c r="A45" s="61"/>
      <c r="B45" s="62"/>
      <c r="C45" s="61" t="s">
        <v>61</v>
      </c>
      <c r="D45" s="62">
        <f aca="true" t="shared" si="4" ref="D42:D53">SUM(E45:G45)</f>
        <v>206.88</v>
      </c>
      <c r="E45" s="63">
        <f t="shared" si="3"/>
        <v>206.88</v>
      </c>
      <c r="F45" s="63"/>
      <c r="G45" s="63"/>
    </row>
    <row r="46" spans="1:7" ht="17.25" customHeight="1">
      <c r="A46" s="61"/>
      <c r="B46" s="62"/>
      <c r="C46" s="61" t="s">
        <v>62</v>
      </c>
      <c r="D46" s="62">
        <f t="shared" si="4"/>
        <v>206.88</v>
      </c>
      <c r="E46" s="63">
        <f t="shared" si="3"/>
        <v>206.88</v>
      </c>
      <c r="F46" s="63"/>
      <c r="G46" s="63"/>
    </row>
    <row r="47" spans="1:7" ht="17.25" customHeight="1">
      <c r="A47" s="61"/>
      <c r="B47" s="62"/>
      <c r="C47" s="61" t="s">
        <v>63</v>
      </c>
      <c r="D47" s="62">
        <f t="shared" si="4"/>
        <v>206.88</v>
      </c>
      <c r="E47" s="63">
        <v>206.88</v>
      </c>
      <c r="F47" s="63"/>
      <c r="G47" s="63"/>
    </row>
    <row r="48" spans="1:7" ht="17.25" customHeight="1">
      <c r="A48" s="61"/>
      <c r="B48" s="62"/>
      <c r="C48" s="61" t="s">
        <v>64</v>
      </c>
      <c r="D48" s="62">
        <f t="shared" si="4"/>
        <v>598.408</v>
      </c>
      <c r="E48" s="63">
        <f>SUM(E49,E51)</f>
        <v>598.408</v>
      </c>
      <c r="F48" s="63"/>
      <c r="G48" s="63"/>
    </row>
    <row r="49" spans="1:7" ht="17.25" customHeight="1">
      <c r="A49" s="61"/>
      <c r="B49" s="62"/>
      <c r="C49" s="61" t="s">
        <v>65</v>
      </c>
      <c r="D49" s="62">
        <f t="shared" si="4"/>
        <v>478.408</v>
      </c>
      <c r="E49" s="63">
        <f>SUM(E50)</f>
        <v>478.408</v>
      </c>
      <c r="F49" s="63"/>
      <c r="G49" s="63"/>
    </row>
    <row r="50" spans="1:7" ht="17.25" customHeight="1">
      <c r="A50" s="61"/>
      <c r="B50" s="62"/>
      <c r="C50" s="61" t="s">
        <v>66</v>
      </c>
      <c r="D50" s="62">
        <f t="shared" si="4"/>
        <v>478.408</v>
      </c>
      <c r="E50" s="63">
        <v>478.408</v>
      </c>
      <c r="F50" s="63"/>
      <c r="G50" s="63"/>
    </row>
    <row r="51" spans="1:7" ht="17.25" customHeight="1">
      <c r="A51" s="61"/>
      <c r="B51" s="62"/>
      <c r="C51" s="61" t="s">
        <v>67</v>
      </c>
      <c r="D51" s="62">
        <f t="shared" si="4"/>
        <v>120</v>
      </c>
      <c r="E51" s="63">
        <f>SUM(E52)</f>
        <v>120</v>
      </c>
      <c r="F51" s="63"/>
      <c r="G51" s="63"/>
    </row>
    <row r="52" spans="1:7" ht="17.25" customHeight="1">
      <c r="A52" s="61"/>
      <c r="B52" s="62"/>
      <c r="C52" s="61" t="s">
        <v>68</v>
      </c>
      <c r="D52" s="62">
        <f t="shared" si="4"/>
        <v>120</v>
      </c>
      <c r="E52" s="63">
        <v>120</v>
      </c>
      <c r="F52" s="63"/>
      <c r="G52" s="63"/>
    </row>
    <row r="53" spans="1:7" ht="17.25" customHeight="1">
      <c r="A53" s="61"/>
      <c r="B53" s="62"/>
      <c r="C53" s="61" t="s">
        <v>69</v>
      </c>
      <c r="D53" s="62">
        <f t="shared" si="4"/>
        <v>1000</v>
      </c>
      <c r="E53" s="63">
        <v>1000</v>
      </c>
      <c r="F53" s="63"/>
      <c r="G53" s="63"/>
    </row>
    <row r="54" spans="1:7" ht="17.25" customHeight="1">
      <c r="A54" s="61"/>
      <c r="B54" s="62"/>
      <c r="C54" s="61"/>
      <c r="D54" s="62"/>
      <c r="E54" s="63"/>
      <c r="F54" s="63"/>
      <c r="G54" s="63"/>
    </row>
    <row r="55" spans="1:7" ht="17.25" customHeight="1">
      <c r="A55" s="58" t="s">
        <v>70</v>
      </c>
      <c r="B55" s="62">
        <f>SUM(B7:B9)</f>
        <v>24856</v>
      </c>
      <c r="C55" s="70" t="s">
        <v>71</v>
      </c>
      <c r="D55" s="63">
        <f>SUM(D7,D10,D13,D22,D28,D33,D42,D16,D45,D48,D53)</f>
        <v>123570.058112</v>
      </c>
      <c r="E55" s="66">
        <f>SUM(E7,E10,E13,E22,E28,E33,E42,E16,E45,E48,E53)</f>
        <v>35278.95811199999</v>
      </c>
      <c r="F55" s="63">
        <f>SUM(F7,F10,F13,F22,F28,F33,F42,F16,F45,F48,F53)</f>
        <v>88291.09999999999</v>
      </c>
      <c r="G55" s="63">
        <f>SUM(G7,G10,G13,G22,G28,G33,G42,G16,G45,G48,G53)</f>
        <v>0</v>
      </c>
    </row>
    <row r="56" spans="1:7" ht="17.25" customHeight="1">
      <c r="A56" s="61"/>
      <c r="B56" s="62"/>
      <c r="C56" s="70"/>
      <c r="D56" s="62"/>
      <c r="E56" s="66"/>
      <c r="F56" s="63"/>
      <c r="G56" s="63"/>
    </row>
    <row r="57" spans="1:7" ht="17.25" customHeight="1">
      <c r="A57" s="61"/>
      <c r="B57" s="62"/>
      <c r="C57" s="61" t="s">
        <v>72</v>
      </c>
      <c r="D57" s="62">
        <f>SUM(E57:G57)</f>
        <v>17106</v>
      </c>
      <c r="E57" s="66"/>
      <c r="F57" s="63"/>
      <c r="G57" s="63">
        <f>SUM(G58,G60)</f>
        <v>17106</v>
      </c>
    </row>
    <row r="58" spans="1:7" ht="17.25" customHeight="1">
      <c r="A58" s="61"/>
      <c r="B58" s="62"/>
      <c r="C58" s="61" t="s">
        <v>73</v>
      </c>
      <c r="D58" s="62">
        <f aca="true" t="shared" si="5" ref="D57:D60">SUM(E58:G58)</f>
        <v>13096</v>
      </c>
      <c r="E58" s="66">
        <f aca="true" t="shared" si="6" ref="E58:G58">SUM(E59)</f>
        <v>0</v>
      </c>
      <c r="F58" s="63">
        <f t="shared" si="6"/>
        <v>0</v>
      </c>
      <c r="G58" s="63">
        <f t="shared" si="6"/>
        <v>13096</v>
      </c>
    </row>
    <row r="59" spans="1:7" ht="17.25" customHeight="1">
      <c r="A59" s="61"/>
      <c r="B59" s="62"/>
      <c r="C59" s="61" t="s">
        <v>74</v>
      </c>
      <c r="D59" s="62">
        <f t="shared" si="5"/>
        <v>13096</v>
      </c>
      <c r="E59" s="66"/>
      <c r="F59" s="63"/>
      <c r="G59" s="63">
        <v>13096</v>
      </c>
    </row>
    <row r="60" spans="1:7" ht="17.25" customHeight="1">
      <c r="A60" s="61"/>
      <c r="B60" s="62"/>
      <c r="C60" s="61" t="s">
        <v>75</v>
      </c>
      <c r="D60" s="62">
        <f t="shared" si="5"/>
        <v>4010</v>
      </c>
      <c r="E60" s="98"/>
      <c r="F60" s="72"/>
      <c r="G60" s="72">
        <v>4010</v>
      </c>
    </row>
    <row r="61" spans="1:7" ht="17.25" customHeight="1">
      <c r="A61" s="61"/>
      <c r="B61" s="62"/>
      <c r="C61" s="61"/>
      <c r="D61" s="62"/>
      <c r="E61" s="98"/>
      <c r="F61" s="72"/>
      <c r="G61" s="72"/>
    </row>
    <row r="62" spans="1:7" ht="17.25" customHeight="1">
      <c r="A62" s="61"/>
      <c r="B62" s="62"/>
      <c r="C62" s="61"/>
      <c r="D62" s="62"/>
      <c r="E62" s="98"/>
      <c r="F62" s="72"/>
      <c r="G62" s="72"/>
    </row>
    <row r="63" spans="1:7" ht="14.25" customHeight="1">
      <c r="A63" s="61" t="s">
        <v>76</v>
      </c>
      <c r="B63" s="62">
        <v>98714.058112</v>
      </c>
      <c r="C63" s="61"/>
      <c r="D63" s="62"/>
      <c r="E63" s="98"/>
      <c r="F63" s="72"/>
      <c r="G63" s="72"/>
    </row>
    <row r="64" spans="1:7" ht="14.25" customHeight="1">
      <c r="A64" s="61" t="s">
        <v>77</v>
      </c>
      <c r="B64" s="73">
        <v>17106</v>
      </c>
      <c r="C64" s="61"/>
      <c r="D64" s="62"/>
      <c r="E64" s="98"/>
      <c r="F64" s="72"/>
      <c r="G64" s="72"/>
    </row>
    <row r="65" spans="1:7" ht="17.25" customHeight="1">
      <c r="A65" s="58" t="s">
        <v>78</v>
      </c>
      <c r="B65" s="62">
        <f>SUM(B55,B63:B64)</f>
        <v>140676.058112</v>
      </c>
      <c r="C65" s="58" t="s">
        <v>79</v>
      </c>
      <c r="D65" s="74">
        <f>SUM(E65:G65)</f>
        <v>140676.058112</v>
      </c>
      <c r="E65" s="66">
        <f aca="true" t="shared" si="7" ref="E65:G65">SUM(E55,E57)</f>
        <v>35278.95811199999</v>
      </c>
      <c r="F65" s="63">
        <f t="shared" si="7"/>
        <v>88291.09999999999</v>
      </c>
      <c r="G65" s="63">
        <f t="shared" si="7"/>
        <v>17106</v>
      </c>
    </row>
    <row r="66" ht="14.25" customHeight="1"/>
    <row r="67" spans="1:4" ht="14.25" customHeight="1">
      <c r="A67" s="57"/>
      <c r="D67" s="75"/>
    </row>
    <row r="68" ht="14.25" customHeight="1"/>
  </sheetData>
  <sheetProtection/>
  <mergeCells count="4">
    <mergeCell ref="A4:B4"/>
    <mergeCell ref="A5:B5"/>
    <mergeCell ref="C5:G5"/>
    <mergeCell ref="A1:D2"/>
  </mergeCells>
  <printOptions/>
  <pageMargins left="0.275" right="0.19652777777777777" top="0.4722222222222222" bottom="0.3145833333333333" header="0.3541666666666667" footer="0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C18" sqref="C18"/>
    </sheetView>
  </sheetViews>
  <sheetFormatPr defaultColWidth="9.00390625" defaultRowHeight="14.25"/>
  <cols>
    <col min="1" max="1" width="16.75390625" style="30" customWidth="1"/>
    <col min="2" max="3" width="17.625" style="30" customWidth="1"/>
    <col min="4" max="4" width="20.125" style="30" customWidth="1"/>
    <col min="5" max="16384" width="9.00390625" style="30" customWidth="1"/>
  </cols>
  <sheetData>
    <row r="1" spans="1:4" ht="14.25">
      <c r="A1" s="88" t="s">
        <v>80</v>
      </c>
      <c r="B1" s="89"/>
      <c r="C1" s="89"/>
      <c r="D1" s="89"/>
    </row>
    <row r="2" spans="1:4" ht="14.25">
      <c r="A2" s="89"/>
      <c r="B2" s="89"/>
      <c r="C2" s="89"/>
      <c r="D2" s="89"/>
    </row>
    <row r="3" spans="1:4" ht="14.25">
      <c r="A3" s="89"/>
      <c r="B3" s="89"/>
      <c r="C3" s="89"/>
      <c r="D3" s="89"/>
    </row>
    <row r="4" spans="1:4" ht="14.25">
      <c r="A4" s="90" t="s">
        <v>11</v>
      </c>
      <c r="B4" s="89"/>
      <c r="C4" s="89"/>
      <c r="D4" s="91" t="s">
        <v>81</v>
      </c>
    </row>
    <row r="5" spans="1:4" ht="14.25">
      <c r="A5" s="92" t="s">
        <v>13</v>
      </c>
      <c r="B5" s="92"/>
      <c r="C5" s="92" t="s">
        <v>14</v>
      </c>
      <c r="D5" s="92"/>
    </row>
    <row r="6" spans="1:4" ht="14.25">
      <c r="A6" s="92" t="s">
        <v>15</v>
      </c>
      <c r="B6" s="92" t="s">
        <v>16</v>
      </c>
      <c r="C6" s="92" t="s">
        <v>15</v>
      </c>
      <c r="D6" s="92" t="s">
        <v>16</v>
      </c>
    </row>
    <row r="7" spans="1:4" ht="14.25">
      <c r="A7" s="93" t="s">
        <v>82</v>
      </c>
      <c r="B7" s="73">
        <f>SUM(B8:B9)</f>
        <v>24856</v>
      </c>
      <c r="C7" s="93" t="s">
        <v>83</v>
      </c>
      <c r="D7" s="12">
        <f>D8+D9+D10</f>
        <v>2488.82</v>
      </c>
    </row>
    <row r="8" spans="1:4" ht="14.25">
      <c r="A8" s="93" t="s">
        <v>84</v>
      </c>
      <c r="B8" s="73">
        <v>24856</v>
      </c>
      <c r="C8" s="93" t="s">
        <v>85</v>
      </c>
      <c r="D8" s="12">
        <v>2314.4900000000002</v>
      </c>
    </row>
    <row r="9" spans="1:4" ht="14.25">
      <c r="A9" s="93" t="s">
        <v>86</v>
      </c>
      <c r="B9" s="73"/>
      <c r="C9" s="93" t="s">
        <v>87</v>
      </c>
      <c r="D9" s="12">
        <v>174.22</v>
      </c>
    </row>
    <row r="10" spans="1:4" ht="14.25">
      <c r="A10" s="93" t="s">
        <v>22</v>
      </c>
      <c r="B10" s="73"/>
      <c r="C10" s="93" t="s">
        <v>88</v>
      </c>
      <c r="D10" s="12">
        <v>0.11</v>
      </c>
    </row>
    <row r="11" spans="1:4" ht="14.25">
      <c r="A11" s="93"/>
      <c r="B11" s="73"/>
      <c r="C11" s="93" t="s">
        <v>89</v>
      </c>
      <c r="D11" s="12">
        <v>138187.238112</v>
      </c>
    </row>
    <row r="12" spans="1:4" ht="14.25">
      <c r="A12" s="93"/>
      <c r="B12" s="73"/>
      <c r="C12" s="93"/>
      <c r="D12" s="73"/>
    </row>
    <row r="13" spans="1:4" ht="14.25">
      <c r="A13" s="93"/>
      <c r="B13" s="73"/>
      <c r="C13" s="93"/>
      <c r="D13" s="73"/>
    </row>
    <row r="14" spans="1:4" ht="14.25">
      <c r="A14" s="93"/>
      <c r="B14" s="73"/>
      <c r="C14" s="93"/>
      <c r="D14" s="73"/>
    </row>
    <row r="15" spans="1:4" ht="14.25">
      <c r="A15" s="93"/>
      <c r="B15" s="73"/>
      <c r="C15" s="93"/>
      <c r="D15" s="73"/>
    </row>
    <row r="16" spans="1:4" ht="14.25">
      <c r="A16" s="93"/>
      <c r="B16" s="73"/>
      <c r="C16" s="93"/>
      <c r="D16" s="73"/>
    </row>
    <row r="17" spans="1:4" ht="14.25">
      <c r="A17" s="93"/>
      <c r="B17" s="73"/>
      <c r="C17" s="93"/>
      <c r="D17" s="73"/>
    </row>
    <row r="18" spans="1:4" ht="14.25">
      <c r="A18" s="92" t="s">
        <v>70</v>
      </c>
      <c r="B18" s="73">
        <f>SUM(B7,B10)</f>
        <v>24856</v>
      </c>
      <c r="C18" s="92" t="s">
        <v>90</v>
      </c>
      <c r="D18" s="73">
        <f>SUM(D7,D11)</f>
        <v>140676.058112</v>
      </c>
    </row>
    <row r="19" spans="1:4" ht="14.25">
      <c r="A19" s="94" t="s">
        <v>77</v>
      </c>
      <c r="B19" s="73">
        <v>17106</v>
      </c>
      <c r="C19" s="93"/>
      <c r="D19" s="73"/>
    </row>
    <row r="20" spans="1:4" ht="14.25">
      <c r="A20" s="93" t="s">
        <v>76</v>
      </c>
      <c r="B20" s="73">
        <v>98714.058112</v>
      </c>
      <c r="C20" s="93"/>
      <c r="D20" s="73"/>
    </row>
    <row r="21" spans="1:4" ht="14.25">
      <c r="A21" s="92" t="s">
        <v>78</v>
      </c>
      <c r="B21" s="73">
        <f>SUM(B18:B20)</f>
        <v>140676.058112</v>
      </c>
      <c r="C21" s="92" t="s">
        <v>79</v>
      </c>
      <c r="D21" s="73">
        <f>SUM(D18:D20)</f>
        <v>140676.058112</v>
      </c>
    </row>
    <row r="22" spans="1:4" ht="14.25">
      <c r="A22" s="89"/>
      <c r="B22" s="89"/>
      <c r="C22" s="89"/>
      <c r="D22" s="89"/>
    </row>
    <row r="23" spans="1:4" ht="14.25">
      <c r="A23" s="89"/>
      <c r="B23" s="89"/>
      <c r="C23" s="89"/>
      <c r="D23" s="91"/>
    </row>
  </sheetData>
  <sheetProtection/>
  <mergeCells count="4">
    <mergeCell ref="A4:B4"/>
    <mergeCell ref="A5:B5"/>
    <mergeCell ref="C5:D5"/>
    <mergeCell ref="A1:D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H7" sqref="H7"/>
    </sheetView>
  </sheetViews>
  <sheetFormatPr defaultColWidth="7.00390625" defaultRowHeight="14.25"/>
  <cols>
    <col min="1" max="1" width="13.00390625" style="1" bestFit="1" customWidth="1"/>
    <col min="2" max="2" width="22.50390625" style="1" customWidth="1"/>
    <col min="3" max="3" width="11.125" style="1" customWidth="1"/>
    <col min="4" max="4" width="12.75390625" style="1" customWidth="1"/>
    <col min="5" max="5" width="12.875" style="1" customWidth="1"/>
    <col min="6" max="6" width="12.125" style="1" customWidth="1"/>
    <col min="7" max="7" width="12.75390625" style="1" customWidth="1"/>
    <col min="8" max="8" width="14.625" style="1" bestFit="1" customWidth="1"/>
    <col min="9" max="9" width="8.125" style="1" bestFit="1" customWidth="1"/>
    <col min="10" max="16384" width="7.00390625" style="1" customWidth="1"/>
  </cols>
  <sheetData>
    <row r="1" spans="1:8" ht="14.25" customHeight="1">
      <c r="A1" s="2" t="s">
        <v>91</v>
      </c>
      <c r="B1" s="2"/>
      <c r="C1" s="2"/>
      <c r="D1" s="2"/>
      <c r="E1" s="2"/>
      <c r="F1" s="2"/>
      <c r="G1" s="2"/>
      <c r="H1" s="2"/>
    </row>
    <row r="2" spans="1:8" ht="14.25" customHeight="1">
      <c r="A2" s="2"/>
      <c r="B2" s="2"/>
      <c r="C2" s="2"/>
      <c r="D2" s="2"/>
      <c r="E2" s="2"/>
      <c r="F2" s="2"/>
      <c r="G2" s="2"/>
      <c r="H2" s="2"/>
    </row>
    <row r="3" ht="14.25" customHeight="1">
      <c r="C3" s="3"/>
    </row>
    <row r="4" spans="1:8" ht="14.25" customHeight="1">
      <c r="A4" s="3" t="s">
        <v>92</v>
      </c>
      <c r="B4" s="3"/>
      <c r="C4" s="3"/>
      <c r="D4" s="4" t="s">
        <v>81</v>
      </c>
      <c r="E4" s="4"/>
      <c r="F4" s="4"/>
      <c r="G4" s="4"/>
      <c r="H4" s="4"/>
    </row>
    <row r="5" spans="1:8" ht="24.75" customHeight="1">
      <c r="A5" s="6" t="s">
        <v>93</v>
      </c>
      <c r="B5" s="6" t="s">
        <v>94</v>
      </c>
      <c r="C5" s="6" t="s">
        <v>17</v>
      </c>
      <c r="D5" s="5" t="s">
        <v>18</v>
      </c>
      <c r="E5" s="5" t="s">
        <v>24</v>
      </c>
      <c r="F5" s="5" t="s">
        <v>95</v>
      </c>
      <c r="G5" s="5" t="s">
        <v>76</v>
      </c>
      <c r="H5" s="86" t="s">
        <v>77</v>
      </c>
    </row>
    <row r="6" spans="1:9" ht="14.25" customHeight="1">
      <c r="A6" s="7"/>
      <c r="B6" s="6" t="s">
        <v>96</v>
      </c>
      <c r="C6" s="8">
        <f aca="true" t="shared" si="0" ref="C6:H6">SUM(C7)</f>
        <v>140676.058112</v>
      </c>
      <c r="D6" s="8">
        <f t="shared" si="0"/>
        <v>24856</v>
      </c>
      <c r="E6" s="8">
        <f t="shared" si="0"/>
        <v>0</v>
      </c>
      <c r="F6" s="8">
        <f t="shared" si="0"/>
        <v>0</v>
      </c>
      <c r="G6" s="87">
        <f t="shared" si="0"/>
        <v>98714.058112</v>
      </c>
      <c r="H6" s="8">
        <f t="shared" si="0"/>
        <v>17106</v>
      </c>
      <c r="I6" s="3"/>
    </row>
    <row r="7" spans="1:8" ht="14.25" customHeight="1">
      <c r="A7" s="29"/>
      <c r="B7" s="9" t="s">
        <v>97</v>
      </c>
      <c r="C7" s="8">
        <f>SUM(D7:H7)</f>
        <v>140676.058112</v>
      </c>
      <c r="D7" s="8">
        <v>24856</v>
      </c>
      <c r="E7" s="8"/>
      <c r="F7" s="8"/>
      <c r="G7" s="73">
        <v>98714.058112</v>
      </c>
      <c r="H7" s="62">
        <v>17106</v>
      </c>
    </row>
    <row r="8" spans="1:8" ht="14.25" customHeight="1">
      <c r="A8" s="29"/>
      <c r="B8" s="9"/>
      <c r="C8" s="8"/>
      <c r="D8" s="8"/>
      <c r="E8" s="8"/>
      <c r="F8" s="8"/>
      <c r="G8" s="8"/>
      <c r="H8" s="8"/>
    </row>
    <row r="9" spans="1:8" ht="14.25" customHeight="1">
      <c r="A9" s="29"/>
      <c r="B9" s="9"/>
      <c r="C9" s="8"/>
      <c r="D9" s="8"/>
      <c r="E9" s="8"/>
      <c r="F9" s="8"/>
      <c r="G9" s="8"/>
      <c r="H9" s="8"/>
    </row>
    <row r="10" spans="1:8" ht="14.25" customHeight="1">
      <c r="A10" s="29"/>
      <c r="B10" s="9"/>
      <c r="C10" s="8"/>
      <c r="D10" s="8"/>
      <c r="E10" s="8"/>
      <c r="F10" s="8"/>
      <c r="G10" s="8"/>
      <c r="H10" s="8"/>
    </row>
    <row r="11" ht="14.25" customHeight="1"/>
    <row r="12" spans="1:9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ht="14.25" customHeight="1"/>
    <row r="14" spans="1:8" ht="14.25" customHeight="1">
      <c r="A14" s="3"/>
      <c r="B14" s="3"/>
      <c r="C14" s="3"/>
      <c r="D14" s="4"/>
      <c r="E14" s="4"/>
      <c r="F14" s="4"/>
      <c r="G14" s="4"/>
      <c r="H14" s="4"/>
    </row>
    <row r="15" ht="14.25" customHeight="1">
      <c r="C15" s="3"/>
    </row>
  </sheetData>
  <sheetProtection/>
  <mergeCells count="5">
    <mergeCell ref="A4:B4"/>
    <mergeCell ref="D4:H4"/>
    <mergeCell ref="A14:B14"/>
    <mergeCell ref="D14:H14"/>
    <mergeCell ref="A1:H2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SheetLayoutView="100" workbookViewId="0" topLeftCell="A1">
      <selection activeCell="G68" sqref="G68"/>
    </sheetView>
  </sheetViews>
  <sheetFormatPr defaultColWidth="9.00390625" defaultRowHeight="14.25"/>
  <cols>
    <col min="1" max="1" width="19.625" style="30" customWidth="1"/>
    <col min="2" max="2" width="25.125" style="30" customWidth="1"/>
    <col min="3" max="3" width="13.75390625" style="30" customWidth="1"/>
    <col min="4" max="4" width="12.375" style="30" customWidth="1"/>
    <col min="5" max="5" width="7.875" style="30" customWidth="1"/>
    <col min="6" max="6" width="11.25390625" style="30" customWidth="1"/>
    <col min="7" max="7" width="8.375" style="30" customWidth="1"/>
    <col min="8" max="16384" width="9.00390625" style="30" customWidth="1"/>
  </cols>
  <sheetData>
    <row r="1" spans="2:6" ht="20.25">
      <c r="B1" s="32"/>
      <c r="C1" s="31" t="s">
        <v>98</v>
      </c>
      <c r="D1" s="32"/>
      <c r="E1" s="32"/>
      <c r="F1" s="32"/>
    </row>
    <row r="2" spans="1:6" ht="20.25">
      <c r="A2" s="32"/>
      <c r="B2" s="32"/>
      <c r="C2" s="32"/>
      <c r="D2" s="32"/>
      <c r="E2" s="32"/>
      <c r="F2" s="32"/>
    </row>
    <row r="3" spans="1:6" ht="14.25">
      <c r="A3" s="33"/>
      <c r="B3" s="34"/>
      <c r="C3" s="33"/>
      <c r="D3" s="33"/>
      <c r="E3" s="33"/>
      <c r="F3" s="33"/>
    </row>
    <row r="4" spans="1:6" ht="14.25">
      <c r="A4" s="35" t="s">
        <v>92</v>
      </c>
      <c r="B4" s="33"/>
      <c r="C4" s="33"/>
      <c r="D4" s="33"/>
      <c r="F4" s="76" t="s">
        <v>81</v>
      </c>
    </row>
    <row r="5" spans="1:7" ht="36">
      <c r="A5" s="36" t="s">
        <v>99</v>
      </c>
      <c r="B5" s="36" t="s">
        <v>100</v>
      </c>
      <c r="C5" s="36" t="s">
        <v>17</v>
      </c>
      <c r="D5" s="37" t="s">
        <v>18</v>
      </c>
      <c r="E5" s="77" t="s">
        <v>101</v>
      </c>
      <c r="F5" s="77" t="s">
        <v>102</v>
      </c>
      <c r="G5" s="78" t="s">
        <v>20</v>
      </c>
    </row>
    <row r="6" spans="1:7" ht="14.25">
      <c r="A6" s="38" t="s">
        <v>96</v>
      </c>
      <c r="B6" s="38"/>
      <c r="C6" s="50">
        <f aca="true" t="shared" si="0" ref="C6:G6">C7</f>
        <v>140676.058112</v>
      </c>
      <c r="D6" s="39">
        <f t="shared" si="0"/>
        <v>35278.95811200001</v>
      </c>
      <c r="E6" s="42">
        <f t="shared" si="0"/>
        <v>88291.09999999999</v>
      </c>
      <c r="F6" s="42">
        <f t="shared" si="0"/>
        <v>4010</v>
      </c>
      <c r="G6" s="42">
        <f t="shared" si="0"/>
        <v>13096</v>
      </c>
    </row>
    <row r="7" spans="1:7" ht="14.25">
      <c r="A7" s="40" t="s">
        <v>97</v>
      </c>
      <c r="B7" s="38"/>
      <c r="C7" s="50">
        <f aca="true" t="shared" si="1" ref="C7:G7">C8</f>
        <v>140676.058112</v>
      </c>
      <c r="D7" s="39">
        <f t="shared" si="1"/>
        <v>35278.95811200001</v>
      </c>
      <c r="E7" s="42">
        <f t="shared" si="1"/>
        <v>88291.09999999999</v>
      </c>
      <c r="F7" s="42">
        <f t="shared" si="1"/>
        <v>4010</v>
      </c>
      <c r="G7" s="42">
        <f t="shared" si="1"/>
        <v>13096</v>
      </c>
    </row>
    <row r="8" spans="1:7" ht="14.25">
      <c r="A8" s="41" t="s">
        <v>103</v>
      </c>
      <c r="B8" s="38"/>
      <c r="C8" s="50">
        <f aca="true" t="shared" si="2" ref="C8:G8">C9+C29</f>
        <v>140676.058112</v>
      </c>
      <c r="D8" s="39">
        <f t="shared" si="2"/>
        <v>35278.95811200001</v>
      </c>
      <c r="E8" s="42">
        <f t="shared" si="2"/>
        <v>88291.09999999999</v>
      </c>
      <c r="F8" s="42">
        <f t="shared" si="2"/>
        <v>4010</v>
      </c>
      <c r="G8" s="42">
        <f t="shared" si="2"/>
        <v>13096</v>
      </c>
    </row>
    <row r="9" spans="1:7" ht="14.25">
      <c r="A9" s="41" t="s">
        <v>104</v>
      </c>
      <c r="B9" s="38"/>
      <c r="C9" s="42">
        <f aca="true" t="shared" si="3" ref="C9:G9">C10+C20+C27</f>
        <v>2488.82</v>
      </c>
      <c r="D9" s="42">
        <f t="shared" si="3"/>
        <v>2488.82</v>
      </c>
      <c r="E9" s="42">
        <f t="shared" si="3"/>
        <v>0</v>
      </c>
      <c r="F9" s="42">
        <f t="shared" si="3"/>
        <v>0</v>
      </c>
      <c r="G9" s="42">
        <f t="shared" si="3"/>
        <v>0</v>
      </c>
    </row>
    <row r="10" spans="1:7" ht="14.25">
      <c r="A10" s="41" t="s">
        <v>105</v>
      </c>
      <c r="B10" s="38"/>
      <c r="C10" s="42">
        <f aca="true" t="shared" si="4" ref="C10:G10">SUM(C11:C13,C19)</f>
        <v>2258.29</v>
      </c>
      <c r="D10" s="42">
        <f t="shared" si="4"/>
        <v>2258.29</v>
      </c>
      <c r="E10" s="42">
        <f t="shared" si="4"/>
        <v>0</v>
      </c>
      <c r="F10" s="42">
        <f t="shared" si="4"/>
        <v>0</v>
      </c>
      <c r="G10" s="42">
        <f t="shared" si="4"/>
        <v>0</v>
      </c>
    </row>
    <row r="11" spans="1:7" ht="14.25">
      <c r="A11" s="43" t="s">
        <v>106</v>
      </c>
      <c r="B11" s="44" t="s">
        <v>107</v>
      </c>
      <c r="C11" s="12">
        <f aca="true" t="shared" si="5" ref="C11:C19">SUM(D11:G11)</f>
        <v>780.32</v>
      </c>
      <c r="D11" s="12">
        <v>780.32</v>
      </c>
      <c r="E11" s="12"/>
      <c r="F11" s="12"/>
      <c r="G11" s="79"/>
    </row>
    <row r="12" spans="1:7" ht="14.25">
      <c r="A12" s="43" t="s">
        <v>108</v>
      </c>
      <c r="B12" s="44" t="s">
        <v>107</v>
      </c>
      <c r="C12" s="12">
        <f t="shared" si="5"/>
        <v>1034.72</v>
      </c>
      <c r="D12" s="12">
        <v>1034.72</v>
      </c>
      <c r="E12" s="12"/>
      <c r="F12" s="12"/>
      <c r="G12" s="79"/>
    </row>
    <row r="13" spans="1:7" ht="14.25">
      <c r="A13" s="43" t="s">
        <v>109</v>
      </c>
      <c r="B13" s="44"/>
      <c r="C13" s="12">
        <f t="shared" si="5"/>
        <v>236.37</v>
      </c>
      <c r="D13" s="12">
        <f>SUM(D14:D18)</f>
        <v>236.37</v>
      </c>
      <c r="E13" s="12"/>
      <c r="F13" s="12"/>
      <c r="G13" s="79"/>
    </row>
    <row r="14" spans="1:7" ht="21">
      <c r="A14" s="45" t="s">
        <v>110</v>
      </c>
      <c r="B14" s="46" t="s">
        <v>111</v>
      </c>
      <c r="C14" s="12">
        <f t="shared" si="5"/>
        <v>110.57</v>
      </c>
      <c r="D14" s="12">
        <v>110.57</v>
      </c>
      <c r="E14" s="12"/>
      <c r="F14" s="12"/>
      <c r="G14" s="79"/>
    </row>
    <row r="15" spans="1:7" ht="14.25">
      <c r="A15" s="45" t="s">
        <v>112</v>
      </c>
      <c r="B15" s="46" t="s">
        <v>113</v>
      </c>
      <c r="C15" s="12">
        <f t="shared" si="5"/>
        <v>55.28</v>
      </c>
      <c r="D15" s="12">
        <v>55.28</v>
      </c>
      <c r="E15" s="12"/>
      <c r="F15" s="12"/>
      <c r="G15" s="79"/>
    </row>
    <row r="16" spans="1:7" ht="14.25">
      <c r="A16" s="43" t="s">
        <v>114</v>
      </c>
      <c r="B16" s="46" t="s">
        <v>115</v>
      </c>
      <c r="C16" s="12">
        <f t="shared" si="5"/>
        <v>55.37</v>
      </c>
      <c r="D16" s="12">
        <v>55.37</v>
      </c>
      <c r="E16" s="12"/>
      <c r="F16" s="12"/>
      <c r="G16" s="79"/>
    </row>
    <row r="17" spans="1:7" ht="14.25">
      <c r="A17" s="43" t="s">
        <v>116</v>
      </c>
      <c r="B17" s="80" t="s">
        <v>117</v>
      </c>
      <c r="C17" s="12">
        <f t="shared" si="5"/>
        <v>12.29</v>
      </c>
      <c r="D17" s="12">
        <v>12.29</v>
      </c>
      <c r="E17" s="12"/>
      <c r="F17" s="12"/>
      <c r="G17" s="79"/>
    </row>
    <row r="18" spans="1:7" ht="14.25">
      <c r="A18" s="43" t="s">
        <v>118</v>
      </c>
      <c r="B18" s="46" t="s">
        <v>119</v>
      </c>
      <c r="C18" s="12">
        <f t="shared" si="5"/>
        <v>2.86</v>
      </c>
      <c r="D18" s="12">
        <v>2.86</v>
      </c>
      <c r="E18" s="12"/>
      <c r="F18" s="12"/>
      <c r="G18" s="79"/>
    </row>
    <row r="19" spans="1:7" ht="14.25">
      <c r="A19" s="43" t="s">
        <v>120</v>
      </c>
      <c r="B19" s="44" t="s">
        <v>121</v>
      </c>
      <c r="C19" s="12">
        <f t="shared" si="5"/>
        <v>206.88</v>
      </c>
      <c r="D19" s="12">
        <v>206.88</v>
      </c>
      <c r="E19" s="12"/>
      <c r="F19" s="12"/>
      <c r="G19" s="79"/>
    </row>
    <row r="20" spans="1:7" ht="14.25">
      <c r="A20" s="41" t="s">
        <v>122</v>
      </c>
      <c r="B20" s="48"/>
      <c r="C20" s="42">
        <f aca="true" t="shared" si="6" ref="C20:G20">SUM(C21:C26)</f>
        <v>230.42000000000002</v>
      </c>
      <c r="D20" s="42">
        <f t="shared" si="6"/>
        <v>230.42000000000002</v>
      </c>
      <c r="E20" s="42">
        <f t="shared" si="6"/>
        <v>0</v>
      </c>
      <c r="F20" s="42">
        <f t="shared" si="6"/>
        <v>0</v>
      </c>
      <c r="G20" s="42">
        <f t="shared" si="6"/>
        <v>0</v>
      </c>
    </row>
    <row r="21" spans="1:7" ht="14.25">
      <c r="A21" s="43" t="s">
        <v>123</v>
      </c>
      <c r="B21" s="44" t="s">
        <v>107</v>
      </c>
      <c r="C21" s="12">
        <f aca="true" t="shared" si="7" ref="C21:C26">SUM(D21:G21)</f>
        <v>107.9</v>
      </c>
      <c r="D21" s="12">
        <v>107.9</v>
      </c>
      <c r="E21" s="12"/>
      <c r="F21" s="12"/>
      <c r="G21" s="79"/>
    </row>
    <row r="22" spans="1:7" ht="14.25">
      <c r="A22" s="43" t="s">
        <v>124</v>
      </c>
      <c r="B22" s="44" t="s">
        <v>107</v>
      </c>
      <c r="C22" s="12">
        <f t="shared" si="7"/>
        <v>6.029999999999999</v>
      </c>
      <c r="D22" s="12">
        <v>6.029999999999999</v>
      </c>
      <c r="E22" s="12"/>
      <c r="F22" s="12"/>
      <c r="G22" s="79"/>
    </row>
    <row r="23" spans="1:7" ht="14.25">
      <c r="A23" s="43" t="s">
        <v>125</v>
      </c>
      <c r="B23" s="44" t="s">
        <v>107</v>
      </c>
      <c r="C23" s="12">
        <f t="shared" si="7"/>
        <v>37.25</v>
      </c>
      <c r="D23" s="12">
        <v>37.25</v>
      </c>
      <c r="E23" s="12"/>
      <c r="F23" s="12"/>
      <c r="G23" s="79"/>
    </row>
    <row r="24" spans="1:7" ht="14.25">
      <c r="A24" s="43" t="s">
        <v>126</v>
      </c>
      <c r="B24" s="44" t="s">
        <v>107</v>
      </c>
      <c r="C24" s="12">
        <f t="shared" si="7"/>
        <v>23.04</v>
      </c>
      <c r="D24" s="12">
        <v>23.04</v>
      </c>
      <c r="E24" s="12"/>
      <c r="F24" s="12"/>
      <c r="G24" s="79"/>
    </row>
    <row r="25" spans="1:7" ht="14.25">
      <c r="A25" s="43" t="s">
        <v>127</v>
      </c>
      <c r="B25" s="44" t="s">
        <v>107</v>
      </c>
      <c r="C25" s="12">
        <f t="shared" si="7"/>
        <v>40.59</v>
      </c>
      <c r="D25" s="12">
        <v>40.59</v>
      </c>
      <c r="E25" s="12"/>
      <c r="F25" s="12"/>
      <c r="G25" s="79"/>
    </row>
    <row r="26" spans="1:7" ht="14.25">
      <c r="A26" s="43" t="s">
        <v>128</v>
      </c>
      <c r="B26" s="44" t="s">
        <v>107</v>
      </c>
      <c r="C26" s="12">
        <f t="shared" si="7"/>
        <v>15.61</v>
      </c>
      <c r="D26" s="12">
        <v>15.61</v>
      </c>
      <c r="E26" s="12"/>
      <c r="F26" s="12"/>
      <c r="G26" s="79"/>
    </row>
    <row r="27" spans="1:7" ht="14.25">
      <c r="A27" s="41" t="s">
        <v>129</v>
      </c>
      <c r="B27" s="44"/>
      <c r="C27" s="42">
        <f aca="true" t="shared" si="8" ref="C27:G27">SUM(C28)</f>
        <v>0.11</v>
      </c>
      <c r="D27" s="42">
        <f t="shared" si="8"/>
        <v>0.11</v>
      </c>
      <c r="E27" s="42">
        <f t="shared" si="8"/>
        <v>0</v>
      </c>
      <c r="F27" s="42">
        <f t="shared" si="8"/>
        <v>0</v>
      </c>
      <c r="G27" s="42">
        <f t="shared" si="8"/>
        <v>0</v>
      </c>
    </row>
    <row r="28" spans="1:7" ht="24" customHeight="1">
      <c r="A28" s="49" t="s">
        <v>130</v>
      </c>
      <c r="B28" s="44" t="s">
        <v>107</v>
      </c>
      <c r="C28" s="12">
        <f aca="true" t="shared" si="9" ref="C28:C87">SUM(D28:G28)</f>
        <v>0.11</v>
      </c>
      <c r="D28" s="12">
        <v>0.11</v>
      </c>
      <c r="E28" s="12"/>
      <c r="F28" s="12"/>
      <c r="G28" s="79"/>
    </row>
    <row r="29" spans="1:7" ht="14.25">
      <c r="A29" s="41" t="s">
        <v>131</v>
      </c>
      <c r="B29" s="48"/>
      <c r="C29" s="50">
        <f aca="true" t="shared" si="10" ref="C29:G29">SUM(C30:C87)</f>
        <v>138187.238112</v>
      </c>
      <c r="D29" s="50">
        <f t="shared" si="10"/>
        <v>32790.13811200001</v>
      </c>
      <c r="E29" s="81">
        <f t="shared" si="10"/>
        <v>88291.09999999999</v>
      </c>
      <c r="F29" s="81">
        <f t="shared" si="10"/>
        <v>4010</v>
      </c>
      <c r="G29" s="81">
        <f t="shared" si="10"/>
        <v>13096</v>
      </c>
    </row>
    <row r="30" spans="1:7" ht="14.25">
      <c r="A30" s="51" t="s">
        <v>132</v>
      </c>
      <c r="B30" s="44" t="s">
        <v>133</v>
      </c>
      <c r="C30" s="12">
        <f t="shared" si="9"/>
        <v>942.4399999999999</v>
      </c>
      <c r="D30" s="12">
        <v>942.44</v>
      </c>
      <c r="E30" s="12"/>
      <c r="F30" s="12"/>
      <c r="G30" s="79"/>
    </row>
    <row r="31" spans="1:7" ht="14.25">
      <c r="A31" s="51" t="s">
        <v>134</v>
      </c>
      <c r="B31" s="44" t="s">
        <v>107</v>
      </c>
      <c r="C31" s="12">
        <f t="shared" si="9"/>
        <v>709</v>
      </c>
      <c r="D31" s="12">
        <v>709</v>
      </c>
      <c r="E31" s="12"/>
      <c r="F31" s="12"/>
      <c r="G31" s="79"/>
    </row>
    <row r="32" spans="1:7" ht="14.25">
      <c r="A32" s="51" t="s">
        <v>135</v>
      </c>
      <c r="B32" s="44" t="s">
        <v>107</v>
      </c>
      <c r="C32" s="12">
        <f t="shared" si="9"/>
        <v>380.65</v>
      </c>
      <c r="D32" s="12">
        <v>380.65</v>
      </c>
      <c r="E32" s="12"/>
      <c r="F32" s="12"/>
      <c r="G32" s="79"/>
    </row>
    <row r="33" spans="1:7" ht="14.25">
      <c r="A33" s="51" t="s">
        <v>136</v>
      </c>
      <c r="B33" s="44" t="s">
        <v>107</v>
      </c>
      <c r="C33" s="12">
        <f t="shared" si="9"/>
        <v>2729.240212</v>
      </c>
      <c r="D33" s="12">
        <v>2729.240212</v>
      </c>
      <c r="E33" s="12"/>
      <c r="F33" s="12"/>
      <c r="G33" s="79"/>
    </row>
    <row r="34" spans="1:7" ht="14.25">
      <c r="A34" s="51" t="s">
        <v>137</v>
      </c>
      <c r="B34" s="44" t="s">
        <v>107</v>
      </c>
      <c r="C34" s="12">
        <f t="shared" si="9"/>
        <v>195.5</v>
      </c>
      <c r="D34" s="12">
        <v>195.5</v>
      </c>
      <c r="E34" s="12"/>
      <c r="F34" s="12"/>
      <c r="G34" s="79"/>
    </row>
    <row r="35" spans="1:7" ht="14.25">
      <c r="A35" s="51" t="s">
        <v>138</v>
      </c>
      <c r="B35" s="44" t="s">
        <v>107</v>
      </c>
      <c r="C35" s="12">
        <f t="shared" si="9"/>
        <v>30</v>
      </c>
      <c r="D35" s="12">
        <v>30</v>
      </c>
      <c r="E35" s="12"/>
      <c r="F35" s="12"/>
      <c r="G35" s="79"/>
    </row>
    <row r="36" spans="1:7" ht="14.25">
      <c r="A36" s="51" t="s">
        <v>139</v>
      </c>
      <c r="B36" s="44" t="s">
        <v>107</v>
      </c>
      <c r="C36" s="12">
        <f t="shared" si="9"/>
        <v>100</v>
      </c>
      <c r="D36" s="12">
        <v>100</v>
      </c>
      <c r="E36" s="12"/>
      <c r="F36" s="12"/>
      <c r="G36" s="79"/>
    </row>
    <row r="37" spans="1:7" ht="14.25">
      <c r="A37" s="51" t="s">
        <v>140</v>
      </c>
      <c r="B37" s="44" t="s">
        <v>141</v>
      </c>
      <c r="C37" s="12">
        <f t="shared" si="9"/>
        <v>25</v>
      </c>
      <c r="D37" s="12">
        <v>25</v>
      </c>
      <c r="E37" s="12"/>
      <c r="F37" s="12"/>
      <c r="G37" s="79"/>
    </row>
    <row r="38" spans="1:7" ht="14.25">
      <c r="A38" s="51" t="s">
        <v>142</v>
      </c>
      <c r="B38" s="44" t="s">
        <v>143</v>
      </c>
      <c r="C38" s="12">
        <f t="shared" si="9"/>
        <v>478.408</v>
      </c>
      <c r="D38" s="12">
        <v>478.408</v>
      </c>
      <c r="E38" s="12"/>
      <c r="F38" s="12"/>
      <c r="G38" s="79"/>
    </row>
    <row r="39" spans="1:7" ht="21">
      <c r="A39" s="51" t="s">
        <v>144</v>
      </c>
      <c r="B39" s="44" t="s">
        <v>107</v>
      </c>
      <c r="C39" s="12">
        <f t="shared" si="9"/>
        <v>1152.5</v>
      </c>
      <c r="D39" s="12">
        <v>1152.5</v>
      </c>
      <c r="E39" s="12"/>
      <c r="F39" s="12"/>
      <c r="G39" s="79"/>
    </row>
    <row r="40" spans="1:7" ht="14.25">
      <c r="A40" s="51" t="s">
        <v>145</v>
      </c>
      <c r="B40" s="44" t="s">
        <v>107</v>
      </c>
      <c r="C40" s="12">
        <f t="shared" si="9"/>
        <v>18</v>
      </c>
      <c r="D40" s="12">
        <v>18</v>
      </c>
      <c r="E40" s="12"/>
      <c r="F40" s="12"/>
      <c r="G40" s="79"/>
    </row>
    <row r="41" spans="1:7" ht="14.25">
      <c r="A41" s="51" t="s">
        <v>146</v>
      </c>
      <c r="B41" s="44" t="s">
        <v>107</v>
      </c>
      <c r="C41" s="12">
        <f t="shared" si="9"/>
        <v>91.5</v>
      </c>
      <c r="D41" s="12">
        <v>91.5</v>
      </c>
      <c r="E41" s="12"/>
      <c r="F41" s="12"/>
      <c r="G41" s="79"/>
    </row>
    <row r="42" spans="1:7" ht="14.25">
      <c r="A42" s="51" t="s">
        <v>147</v>
      </c>
      <c r="B42" s="44" t="s">
        <v>107</v>
      </c>
      <c r="C42" s="12">
        <f t="shared" si="9"/>
        <v>3</v>
      </c>
      <c r="D42" s="12">
        <v>3</v>
      </c>
      <c r="E42" s="12"/>
      <c r="F42" s="12"/>
      <c r="G42" s="79"/>
    </row>
    <row r="43" spans="1:7" ht="14.25">
      <c r="A43" s="51" t="s">
        <v>148</v>
      </c>
      <c r="B43" s="44" t="s">
        <v>107</v>
      </c>
      <c r="C43" s="12">
        <f t="shared" si="9"/>
        <v>5</v>
      </c>
      <c r="D43" s="12">
        <v>5</v>
      </c>
      <c r="E43" s="12"/>
      <c r="F43" s="12"/>
      <c r="G43" s="79"/>
    </row>
    <row r="44" spans="1:7" ht="14.25">
      <c r="A44" s="51" t="s">
        <v>149</v>
      </c>
      <c r="B44" s="44" t="s">
        <v>107</v>
      </c>
      <c r="C44" s="12">
        <f t="shared" si="9"/>
        <v>30</v>
      </c>
      <c r="D44" s="12">
        <v>30</v>
      </c>
      <c r="E44" s="12"/>
      <c r="F44" s="12"/>
      <c r="G44" s="79"/>
    </row>
    <row r="45" spans="1:7" ht="14.25">
      <c r="A45" s="51" t="s">
        <v>150</v>
      </c>
      <c r="B45" s="44" t="s">
        <v>107</v>
      </c>
      <c r="C45" s="12">
        <f t="shared" si="9"/>
        <v>66.03359999999999</v>
      </c>
      <c r="D45" s="12">
        <v>66.03359999999999</v>
      </c>
      <c r="E45" s="12"/>
      <c r="F45" s="12"/>
      <c r="G45" s="79"/>
    </row>
    <row r="46" spans="1:7" ht="21">
      <c r="A46" s="51" t="s">
        <v>151</v>
      </c>
      <c r="B46" s="44" t="s">
        <v>107</v>
      </c>
      <c r="C46" s="12">
        <f t="shared" si="9"/>
        <v>7950</v>
      </c>
      <c r="D46" s="12"/>
      <c r="E46" s="12"/>
      <c r="F46" s="12"/>
      <c r="G46" s="53">
        <v>7950</v>
      </c>
    </row>
    <row r="47" spans="1:7" ht="21">
      <c r="A47" s="51" t="s">
        <v>152</v>
      </c>
      <c r="B47" s="44" t="s">
        <v>107</v>
      </c>
      <c r="C47" s="12">
        <f t="shared" si="9"/>
        <v>4060</v>
      </c>
      <c r="D47" s="12">
        <v>50</v>
      </c>
      <c r="E47" s="12"/>
      <c r="F47" s="12">
        <v>4010</v>
      </c>
      <c r="G47" s="82"/>
    </row>
    <row r="48" spans="1:7" ht="31.5">
      <c r="A48" s="51" t="s">
        <v>153</v>
      </c>
      <c r="B48" s="44" t="s">
        <v>107</v>
      </c>
      <c r="C48" s="12">
        <f t="shared" si="9"/>
        <v>240</v>
      </c>
      <c r="D48" s="12">
        <v>240</v>
      </c>
      <c r="E48" s="12"/>
      <c r="F48" s="12"/>
      <c r="G48" s="82"/>
    </row>
    <row r="49" spans="1:7" ht="21">
      <c r="A49" s="51" t="s">
        <v>154</v>
      </c>
      <c r="B49" s="44" t="s">
        <v>107</v>
      </c>
      <c r="C49" s="12">
        <f t="shared" si="9"/>
        <v>5540.41</v>
      </c>
      <c r="D49" s="12">
        <v>5540.41</v>
      </c>
      <c r="E49" s="12"/>
      <c r="F49" s="12"/>
      <c r="G49" s="82"/>
    </row>
    <row r="50" spans="1:7" ht="31.5">
      <c r="A50" s="51" t="s">
        <v>155</v>
      </c>
      <c r="B50" s="44" t="s">
        <v>107</v>
      </c>
      <c r="C50" s="12">
        <f t="shared" si="9"/>
        <v>4000</v>
      </c>
      <c r="D50" s="12">
        <v>4000</v>
      </c>
      <c r="E50" s="12"/>
      <c r="F50" s="12"/>
      <c r="G50" s="82"/>
    </row>
    <row r="51" spans="1:7" ht="14.25">
      <c r="A51" s="51" t="s">
        <v>156</v>
      </c>
      <c r="B51" s="44" t="s">
        <v>107</v>
      </c>
      <c r="C51" s="12">
        <f t="shared" si="9"/>
        <v>2000</v>
      </c>
      <c r="D51" s="12">
        <v>123</v>
      </c>
      <c r="E51" s="12"/>
      <c r="F51" s="12"/>
      <c r="G51" s="82">
        <v>1877</v>
      </c>
    </row>
    <row r="52" spans="1:7" ht="21">
      <c r="A52" s="51" t="s">
        <v>157</v>
      </c>
      <c r="B52" s="44" t="s">
        <v>107</v>
      </c>
      <c r="C52" s="12">
        <f t="shared" si="9"/>
        <v>3200</v>
      </c>
      <c r="D52" s="12">
        <v>3200</v>
      </c>
      <c r="E52" s="12"/>
      <c r="F52" s="12"/>
      <c r="G52" s="82"/>
    </row>
    <row r="53" spans="1:7" ht="21">
      <c r="A53" s="51" t="s">
        <v>158</v>
      </c>
      <c r="B53" s="44" t="s">
        <v>107</v>
      </c>
      <c r="C53" s="12">
        <f t="shared" si="9"/>
        <v>170</v>
      </c>
      <c r="D53" s="12">
        <v>170</v>
      </c>
      <c r="E53" s="12"/>
      <c r="F53" s="12"/>
      <c r="G53" s="82"/>
    </row>
    <row r="54" spans="1:7" ht="21">
      <c r="A54" s="51" t="s">
        <v>159</v>
      </c>
      <c r="B54" s="44" t="s">
        <v>107</v>
      </c>
      <c r="C54" s="12">
        <f t="shared" si="9"/>
        <v>1500</v>
      </c>
      <c r="D54" s="12">
        <v>1500</v>
      </c>
      <c r="E54" s="12"/>
      <c r="F54" s="12"/>
      <c r="G54" s="82"/>
    </row>
    <row r="55" spans="1:7" ht="21">
      <c r="A55" s="51" t="s">
        <v>160</v>
      </c>
      <c r="B55" s="44" t="s">
        <v>107</v>
      </c>
      <c r="C55" s="12">
        <f t="shared" si="9"/>
        <v>453</v>
      </c>
      <c r="D55" s="12">
        <v>300</v>
      </c>
      <c r="E55" s="12"/>
      <c r="F55" s="12"/>
      <c r="G55" s="82">
        <v>153</v>
      </c>
    </row>
    <row r="56" spans="1:7" ht="21">
      <c r="A56" s="51" t="s">
        <v>161</v>
      </c>
      <c r="B56" s="44" t="s">
        <v>107</v>
      </c>
      <c r="C56" s="12">
        <f t="shared" si="9"/>
        <v>970</v>
      </c>
      <c r="D56" s="12">
        <v>170</v>
      </c>
      <c r="E56" s="12"/>
      <c r="F56" s="12"/>
      <c r="G56" s="82">
        <v>800</v>
      </c>
    </row>
    <row r="57" spans="1:7" ht="21">
      <c r="A57" s="51" t="s">
        <v>162</v>
      </c>
      <c r="B57" s="44" t="s">
        <v>107</v>
      </c>
      <c r="C57" s="12">
        <f t="shared" si="9"/>
        <v>50</v>
      </c>
      <c r="D57" s="12">
        <v>50</v>
      </c>
      <c r="E57" s="12"/>
      <c r="F57" s="12"/>
      <c r="G57" s="82"/>
    </row>
    <row r="58" spans="1:7" ht="21">
      <c r="A58" s="51" t="s">
        <v>163</v>
      </c>
      <c r="B58" s="44" t="s">
        <v>107</v>
      </c>
      <c r="C58" s="12">
        <f t="shared" si="9"/>
        <v>30</v>
      </c>
      <c r="D58" s="12">
        <v>30</v>
      </c>
      <c r="E58" s="12"/>
      <c r="F58" s="12"/>
      <c r="G58" s="82"/>
    </row>
    <row r="59" spans="1:7" ht="21">
      <c r="A59" s="51" t="s">
        <v>164</v>
      </c>
      <c r="B59" s="44" t="s">
        <v>107</v>
      </c>
      <c r="C59" s="12">
        <f t="shared" si="9"/>
        <v>90.4</v>
      </c>
      <c r="D59" s="12">
        <v>90.4</v>
      </c>
      <c r="E59" s="12"/>
      <c r="F59" s="12"/>
      <c r="G59" s="82"/>
    </row>
    <row r="60" spans="1:7" ht="21">
      <c r="A60" s="51" t="s">
        <v>165</v>
      </c>
      <c r="B60" s="44" t="s">
        <v>107</v>
      </c>
      <c r="C60" s="12">
        <f t="shared" si="9"/>
        <v>64</v>
      </c>
      <c r="D60" s="12">
        <v>64</v>
      </c>
      <c r="E60" s="12"/>
      <c r="F60" s="12"/>
      <c r="G60" s="82"/>
    </row>
    <row r="61" spans="1:7" ht="21">
      <c r="A61" s="51" t="s">
        <v>166</v>
      </c>
      <c r="B61" s="44" t="s">
        <v>107</v>
      </c>
      <c r="C61" s="12">
        <f t="shared" si="9"/>
        <v>100</v>
      </c>
      <c r="D61" s="12">
        <v>100</v>
      </c>
      <c r="E61" s="12"/>
      <c r="F61" s="12"/>
      <c r="G61" s="82"/>
    </row>
    <row r="62" spans="1:7" ht="21">
      <c r="A62" s="51" t="s">
        <v>167</v>
      </c>
      <c r="B62" s="44" t="s">
        <v>107</v>
      </c>
      <c r="C62" s="12">
        <f t="shared" si="9"/>
        <v>5</v>
      </c>
      <c r="D62" s="12">
        <v>5</v>
      </c>
      <c r="E62" s="12"/>
      <c r="F62" s="12"/>
      <c r="G62" s="82"/>
    </row>
    <row r="63" spans="1:7" ht="21">
      <c r="A63" s="51" t="s">
        <v>168</v>
      </c>
      <c r="B63" s="44" t="s">
        <v>107</v>
      </c>
      <c r="C63" s="12">
        <f t="shared" si="9"/>
        <v>50</v>
      </c>
      <c r="D63" s="12">
        <v>50</v>
      </c>
      <c r="E63" s="12"/>
      <c r="F63" s="12"/>
      <c r="G63" s="82"/>
    </row>
    <row r="64" spans="1:7" ht="31.5">
      <c r="A64" s="51" t="s">
        <v>169</v>
      </c>
      <c r="B64" s="44" t="s">
        <v>107</v>
      </c>
      <c r="C64" s="12">
        <f t="shared" si="9"/>
        <v>80</v>
      </c>
      <c r="D64" s="12">
        <v>80</v>
      </c>
      <c r="E64" s="12"/>
      <c r="F64" s="12"/>
      <c r="G64" s="82"/>
    </row>
    <row r="65" spans="1:7" ht="14.25">
      <c r="A65" s="51" t="s">
        <v>170</v>
      </c>
      <c r="B65" s="44" t="s">
        <v>107</v>
      </c>
      <c r="C65" s="12">
        <f t="shared" si="9"/>
        <v>208</v>
      </c>
      <c r="D65" s="12">
        <v>208</v>
      </c>
      <c r="E65" s="12"/>
      <c r="F65" s="12"/>
      <c r="G65" s="53"/>
    </row>
    <row r="66" spans="1:7" ht="14.25">
      <c r="A66" s="51" t="s">
        <v>171</v>
      </c>
      <c r="B66" s="44" t="s">
        <v>107</v>
      </c>
      <c r="C66" s="12">
        <f t="shared" si="9"/>
        <v>2144.4843</v>
      </c>
      <c r="D66" s="12">
        <v>1544.4843</v>
      </c>
      <c r="E66" s="12"/>
      <c r="F66" s="12"/>
      <c r="G66" s="53">
        <v>600</v>
      </c>
    </row>
    <row r="67" spans="1:7" ht="14.25">
      <c r="A67" s="51" t="s">
        <v>172</v>
      </c>
      <c r="B67" s="44" t="s">
        <v>107</v>
      </c>
      <c r="C67" s="12">
        <f t="shared" si="9"/>
        <v>250</v>
      </c>
      <c r="D67" s="12">
        <v>250</v>
      </c>
      <c r="E67" s="12"/>
      <c r="F67" s="12"/>
      <c r="G67" s="53"/>
    </row>
    <row r="68" spans="1:7" ht="21">
      <c r="A68" s="51" t="s">
        <v>173</v>
      </c>
      <c r="B68" s="44" t="s">
        <v>107</v>
      </c>
      <c r="C68" s="12">
        <f t="shared" si="9"/>
        <v>1716</v>
      </c>
      <c r="D68" s="12"/>
      <c r="E68" s="12"/>
      <c r="F68" s="12"/>
      <c r="G68" s="53">
        <v>1716</v>
      </c>
    </row>
    <row r="69" spans="1:7" ht="21">
      <c r="A69" s="51" t="s">
        <v>174</v>
      </c>
      <c r="B69" s="44" t="s">
        <v>107</v>
      </c>
      <c r="C69" s="12">
        <f t="shared" si="9"/>
        <v>130</v>
      </c>
      <c r="D69" s="12">
        <v>130</v>
      </c>
      <c r="E69" s="12"/>
      <c r="F69" s="83"/>
      <c r="G69" s="79"/>
    </row>
    <row r="70" spans="1:7" ht="14.25">
      <c r="A70" s="51" t="s">
        <v>175</v>
      </c>
      <c r="B70" s="44" t="s">
        <v>107</v>
      </c>
      <c r="C70" s="12">
        <f t="shared" si="9"/>
        <v>500</v>
      </c>
      <c r="D70" s="12">
        <v>500</v>
      </c>
      <c r="E70" s="12"/>
      <c r="F70" s="12"/>
      <c r="G70" s="79"/>
    </row>
    <row r="71" spans="1:7" ht="22.5" customHeight="1">
      <c r="A71" s="51" t="s">
        <v>176</v>
      </c>
      <c r="B71" s="44" t="s">
        <v>107</v>
      </c>
      <c r="C71" s="12">
        <f t="shared" si="9"/>
        <v>200</v>
      </c>
      <c r="D71" s="12">
        <v>200</v>
      </c>
      <c r="E71" s="12"/>
      <c r="F71" s="12"/>
      <c r="G71" s="79"/>
    </row>
    <row r="72" spans="1:7" ht="21" customHeight="1">
      <c r="A72" s="51" t="s">
        <v>177</v>
      </c>
      <c r="B72" s="44" t="s">
        <v>133</v>
      </c>
      <c r="C72" s="12">
        <f t="shared" si="9"/>
        <v>485</v>
      </c>
      <c r="D72" s="12">
        <v>485</v>
      </c>
      <c r="E72" s="12"/>
      <c r="F72" s="12"/>
      <c r="G72" s="79"/>
    </row>
    <row r="73" spans="1:7" ht="14.25">
      <c r="A73" s="51" t="s">
        <v>178</v>
      </c>
      <c r="B73" s="44" t="s">
        <v>133</v>
      </c>
      <c r="C73" s="12">
        <f t="shared" si="9"/>
        <v>313.11</v>
      </c>
      <c r="D73" s="12">
        <v>313.11</v>
      </c>
      <c r="E73" s="12"/>
      <c r="F73" s="12"/>
      <c r="G73" s="79"/>
    </row>
    <row r="74" spans="1:7" ht="21">
      <c r="A74" s="51" t="s">
        <v>179</v>
      </c>
      <c r="B74" s="44" t="s">
        <v>180</v>
      </c>
      <c r="C74" s="12">
        <f t="shared" si="9"/>
        <v>56</v>
      </c>
      <c r="D74" s="12">
        <v>56</v>
      </c>
      <c r="E74" s="12"/>
      <c r="F74" s="12"/>
      <c r="G74" s="79"/>
    </row>
    <row r="75" spans="1:7" ht="21">
      <c r="A75" s="51" t="s">
        <v>181</v>
      </c>
      <c r="B75" s="44" t="s">
        <v>133</v>
      </c>
      <c r="C75" s="12">
        <f t="shared" si="9"/>
        <v>18</v>
      </c>
      <c r="D75" s="12">
        <v>18</v>
      </c>
      <c r="E75" s="12"/>
      <c r="F75" s="12"/>
      <c r="G75" s="79"/>
    </row>
    <row r="76" spans="1:7" ht="21">
      <c r="A76" s="51" t="s">
        <v>182</v>
      </c>
      <c r="B76" s="44" t="s">
        <v>183</v>
      </c>
      <c r="C76" s="12">
        <f t="shared" si="9"/>
        <v>355.772</v>
      </c>
      <c r="D76" s="12">
        <v>355.772</v>
      </c>
      <c r="E76" s="12"/>
      <c r="F76" s="12"/>
      <c r="G76" s="79"/>
    </row>
    <row r="77" spans="1:7" ht="21">
      <c r="A77" s="51" t="s">
        <v>184</v>
      </c>
      <c r="B77" s="44" t="s">
        <v>185</v>
      </c>
      <c r="C77" s="12">
        <f t="shared" si="9"/>
        <v>942.2</v>
      </c>
      <c r="D77" s="12">
        <v>942.2</v>
      </c>
      <c r="E77" s="12"/>
      <c r="F77" s="12"/>
      <c r="G77" s="79"/>
    </row>
    <row r="78" spans="1:7" ht="21">
      <c r="A78" s="51" t="s">
        <v>186</v>
      </c>
      <c r="B78" s="44" t="s">
        <v>185</v>
      </c>
      <c r="C78" s="12">
        <f t="shared" si="9"/>
        <v>1393.81</v>
      </c>
      <c r="D78" s="12">
        <v>1393.81</v>
      </c>
      <c r="E78" s="12"/>
      <c r="F78" s="12"/>
      <c r="G78" s="79"/>
    </row>
    <row r="79" spans="1:7" ht="21">
      <c r="A79" s="51" t="s">
        <v>187</v>
      </c>
      <c r="B79" s="44" t="s">
        <v>188</v>
      </c>
      <c r="C79" s="12">
        <f t="shared" si="9"/>
        <v>120</v>
      </c>
      <c r="D79" s="12">
        <v>120</v>
      </c>
      <c r="E79" s="12"/>
      <c r="F79" s="12"/>
      <c r="G79" s="79"/>
    </row>
    <row r="80" spans="1:7" ht="21">
      <c r="A80" s="51" t="s">
        <v>189</v>
      </c>
      <c r="B80" s="44" t="s">
        <v>133</v>
      </c>
      <c r="C80" s="12">
        <f t="shared" si="9"/>
        <v>912.02</v>
      </c>
      <c r="D80" s="12">
        <v>912.02</v>
      </c>
      <c r="E80" s="12"/>
      <c r="F80" s="12"/>
      <c r="G80" s="79"/>
    </row>
    <row r="81" spans="1:7" ht="14.25">
      <c r="A81" s="51" t="s">
        <v>190</v>
      </c>
      <c r="B81" s="44" t="s">
        <v>107</v>
      </c>
      <c r="C81" s="12">
        <f t="shared" si="9"/>
        <v>474.90000000000003</v>
      </c>
      <c r="D81" s="12">
        <v>474.9</v>
      </c>
      <c r="E81" s="12"/>
      <c r="F81" s="12"/>
      <c r="G81" s="79"/>
    </row>
    <row r="82" spans="1:7" ht="14.25">
      <c r="A82" s="51" t="s">
        <v>190</v>
      </c>
      <c r="B82" s="44" t="s">
        <v>191</v>
      </c>
      <c r="C82" s="12">
        <f t="shared" si="9"/>
        <v>609.75</v>
      </c>
      <c r="D82" s="52">
        <v>609.75</v>
      </c>
      <c r="E82" s="12"/>
      <c r="F82" s="52"/>
      <c r="G82" s="79"/>
    </row>
    <row r="83" spans="1:7" ht="14.25">
      <c r="A83" s="51" t="s">
        <v>192</v>
      </c>
      <c r="B83" s="44" t="s">
        <v>193</v>
      </c>
      <c r="C83" s="12">
        <f t="shared" si="9"/>
        <v>558.01</v>
      </c>
      <c r="D83" s="53">
        <v>558.01</v>
      </c>
      <c r="E83" s="12"/>
      <c r="F83" s="53"/>
      <c r="G83" s="79"/>
    </row>
    <row r="84" spans="1:7" ht="14.25">
      <c r="A84" s="54" t="s">
        <v>194</v>
      </c>
      <c r="B84" s="44" t="s">
        <v>195</v>
      </c>
      <c r="C84" s="12">
        <f t="shared" si="9"/>
        <v>1000</v>
      </c>
      <c r="D84" s="53">
        <v>1000</v>
      </c>
      <c r="E84" s="12"/>
      <c r="F84" s="84"/>
      <c r="G84" s="79"/>
    </row>
    <row r="85" spans="1:7" ht="14.25">
      <c r="A85" s="85" t="s">
        <v>196</v>
      </c>
      <c r="B85" s="44" t="s">
        <v>197</v>
      </c>
      <c r="C85" s="12">
        <f t="shared" si="9"/>
        <v>23239.34</v>
      </c>
      <c r="D85" s="84"/>
      <c r="E85" s="12">
        <v>23239.34</v>
      </c>
      <c r="F85" s="84"/>
      <c r="G85" s="79"/>
    </row>
    <row r="86" spans="1:7" ht="14.25">
      <c r="A86" s="85" t="s">
        <v>196</v>
      </c>
      <c r="B86" s="44" t="s">
        <v>198</v>
      </c>
      <c r="C86" s="12">
        <f t="shared" si="9"/>
        <v>44342.95</v>
      </c>
      <c r="D86" s="84"/>
      <c r="E86" s="12">
        <v>44342.95</v>
      </c>
      <c r="F86" s="84"/>
      <c r="G86" s="79"/>
    </row>
    <row r="87" spans="1:7" ht="21">
      <c r="A87" s="85" t="s">
        <v>196</v>
      </c>
      <c r="B87" s="46" t="s">
        <v>199</v>
      </c>
      <c r="C87" s="12">
        <f t="shared" si="9"/>
        <v>20708.81</v>
      </c>
      <c r="D87" s="53"/>
      <c r="E87" s="12">
        <v>20708.81</v>
      </c>
      <c r="F87" s="53"/>
      <c r="G87" s="79"/>
    </row>
    <row r="88" spans="1:6" ht="14.25">
      <c r="A88" s="33"/>
      <c r="B88" s="34"/>
      <c r="C88" s="33"/>
      <c r="D88" s="33"/>
      <c r="E88" s="33"/>
      <c r="F88" s="33"/>
    </row>
    <row r="89" spans="1:6" ht="14.25">
      <c r="A89" s="33"/>
      <c r="B89" s="34"/>
      <c r="C89" s="33"/>
      <c r="D89" s="33"/>
      <c r="E89" s="76"/>
      <c r="F89" s="33"/>
    </row>
  </sheetData>
  <sheetProtection/>
  <autoFilter ref="A1:B89"/>
  <mergeCells count="1">
    <mergeCell ref="A4:B4"/>
  </mergeCells>
  <printOptions/>
  <pageMargins left="0.6298611111111111" right="0.7513888888888889" top="0.39305555555555555" bottom="0.275" header="0.15694444444444444" footer="0.15694444444444444"/>
  <pageSetup fitToHeight="0" fitToWidth="1" horizontalDpi="600" verticalDpi="600" orientation="portrait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Zeros="0" zoomScaleSheetLayoutView="100" workbookViewId="0" topLeftCell="A1">
      <selection activeCell="C11" sqref="C11"/>
    </sheetView>
  </sheetViews>
  <sheetFormatPr defaultColWidth="7.00390625" defaultRowHeight="14.25"/>
  <cols>
    <col min="1" max="1" width="16.75390625" style="55" customWidth="1"/>
    <col min="2" max="2" width="12.50390625" style="55" customWidth="1"/>
    <col min="3" max="3" width="32.375" style="55" customWidth="1"/>
    <col min="4" max="4" width="11.875" style="55" customWidth="1"/>
    <col min="5" max="5" width="12.00390625" style="55" customWidth="1"/>
    <col min="6" max="6" width="9.875" style="55" customWidth="1"/>
    <col min="7" max="255" width="7.00390625" style="55" customWidth="1"/>
  </cols>
  <sheetData>
    <row r="1" spans="1:4" ht="14.25" customHeight="1">
      <c r="A1" s="56" t="s">
        <v>200</v>
      </c>
      <c r="B1" s="56"/>
      <c r="C1" s="56"/>
      <c r="D1" s="56"/>
    </row>
    <row r="2" spans="1:4" ht="14.25" customHeight="1">
      <c r="A2" s="56"/>
      <c r="B2" s="56"/>
      <c r="C2" s="56"/>
      <c r="D2" s="56"/>
    </row>
    <row r="3" ht="14.25" customHeight="1"/>
    <row r="4" spans="1:6" s="55" customFormat="1" ht="14.25" customHeight="1">
      <c r="A4" s="57" t="s">
        <v>11</v>
      </c>
      <c r="B4" s="57"/>
      <c r="F4" s="55" t="s">
        <v>12</v>
      </c>
    </row>
    <row r="5" spans="1:6" ht="17.25" customHeight="1">
      <c r="A5" s="58" t="s">
        <v>13</v>
      </c>
      <c r="B5" s="58"/>
      <c r="C5" s="59" t="s">
        <v>14</v>
      </c>
      <c r="D5" s="59"/>
      <c r="E5" s="59"/>
      <c r="F5" s="59"/>
    </row>
    <row r="6" spans="1:6" ht="27" customHeight="1">
      <c r="A6" s="58" t="s">
        <v>15</v>
      </c>
      <c r="B6" s="58" t="s">
        <v>16</v>
      </c>
      <c r="C6" s="58" t="s">
        <v>15</v>
      </c>
      <c r="D6" s="58" t="s">
        <v>17</v>
      </c>
      <c r="E6" s="58" t="s">
        <v>18</v>
      </c>
      <c r="F6" s="60" t="s">
        <v>19</v>
      </c>
    </row>
    <row r="7" spans="1:6" ht="17.25" customHeight="1">
      <c r="A7" s="61" t="s">
        <v>18</v>
      </c>
      <c r="B7" s="62">
        <v>24856</v>
      </c>
      <c r="C7" s="61" t="s">
        <v>21</v>
      </c>
      <c r="D7" s="62">
        <f aca="true" t="shared" si="0" ref="D7:D51">SUM(E7:F7)</f>
        <v>25</v>
      </c>
      <c r="E7" s="63">
        <f>SUM(E8,)</f>
        <v>25</v>
      </c>
      <c r="F7" s="63"/>
    </row>
    <row r="8" spans="1:6" ht="17.25" customHeight="1">
      <c r="A8" s="61" t="s">
        <v>24</v>
      </c>
      <c r="B8" s="62"/>
      <c r="C8" s="61" t="s">
        <v>23</v>
      </c>
      <c r="D8" s="62">
        <f t="shared" si="0"/>
        <v>25</v>
      </c>
      <c r="E8" s="63">
        <f aca="true" t="shared" si="1" ref="E8:E11">SUM(E9)</f>
        <v>25</v>
      </c>
      <c r="F8" s="63"/>
    </row>
    <row r="9" spans="1:6" ht="17.25" customHeight="1">
      <c r="A9" s="64"/>
      <c r="B9" s="64"/>
      <c r="C9" s="61" t="s">
        <v>25</v>
      </c>
      <c r="D9" s="62">
        <f t="shared" si="0"/>
        <v>25</v>
      </c>
      <c r="E9" s="63">
        <v>25</v>
      </c>
      <c r="F9" s="63"/>
    </row>
    <row r="10" spans="1:6" ht="17.25" customHeight="1">
      <c r="A10" s="61"/>
      <c r="B10" s="62"/>
      <c r="C10" s="64" t="s">
        <v>26</v>
      </c>
      <c r="D10" s="62">
        <f t="shared" si="0"/>
        <v>558.01</v>
      </c>
      <c r="E10" s="63">
        <f t="shared" si="1"/>
        <v>558.01</v>
      </c>
      <c r="F10" s="63"/>
    </row>
    <row r="11" spans="1:6" ht="17.25" customHeight="1">
      <c r="A11" s="61"/>
      <c r="B11" s="62"/>
      <c r="C11" s="64" t="s">
        <v>27</v>
      </c>
      <c r="D11" s="62">
        <f t="shared" si="0"/>
        <v>558.01</v>
      </c>
      <c r="E11" s="63">
        <f t="shared" si="1"/>
        <v>558.01</v>
      </c>
      <c r="F11" s="63"/>
    </row>
    <row r="12" spans="1:6" ht="17.25" customHeight="1">
      <c r="A12" s="61"/>
      <c r="B12" s="62"/>
      <c r="C12" s="64" t="s">
        <v>28</v>
      </c>
      <c r="D12" s="62">
        <f t="shared" si="0"/>
        <v>558.01</v>
      </c>
      <c r="E12" s="63">
        <v>558.01</v>
      </c>
      <c r="F12" s="63"/>
    </row>
    <row r="13" spans="1:6" ht="17.25" customHeight="1">
      <c r="A13" s="61"/>
      <c r="B13" s="62"/>
      <c r="C13" s="64" t="s">
        <v>29</v>
      </c>
      <c r="D13" s="65">
        <f t="shared" si="0"/>
        <v>26626.188112</v>
      </c>
      <c r="E13" s="66">
        <f aca="true" t="shared" si="2" ref="E13:E16">SUM(E14)</f>
        <v>26626.188112</v>
      </c>
      <c r="F13" s="63"/>
    </row>
    <row r="14" spans="1:6" ht="17.25" customHeight="1">
      <c r="A14" s="61"/>
      <c r="B14" s="62"/>
      <c r="C14" s="64" t="s">
        <v>30</v>
      </c>
      <c r="D14" s="65">
        <f t="shared" si="0"/>
        <v>26626.188112</v>
      </c>
      <c r="E14" s="66">
        <f t="shared" si="2"/>
        <v>26626.188112</v>
      </c>
      <c r="F14" s="63"/>
    </row>
    <row r="15" spans="1:6" ht="17.25" customHeight="1">
      <c r="A15" s="61"/>
      <c r="B15" s="62"/>
      <c r="C15" s="64" t="s">
        <v>31</v>
      </c>
      <c r="D15" s="65">
        <f t="shared" si="0"/>
        <v>26626.188112</v>
      </c>
      <c r="E15" s="66">
        <v>26626.188112</v>
      </c>
      <c r="F15" s="63"/>
    </row>
    <row r="16" spans="1:6" ht="17.25" customHeight="1">
      <c r="A16" s="61"/>
      <c r="B16" s="62"/>
      <c r="C16" s="61" t="s">
        <v>32</v>
      </c>
      <c r="D16" s="62">
        <f t="shared" si="0"/>
        <v>168.71</v>
      </c>
      <c r="E16" s="63">
        <f>SUM(E17,E20)</f>
        <v>168.71</v>
      </c>
      <c r="F16" s="63">
        <f>SUM(F17,F20)</f>
        <v>0</v>
      </c>
    </row>
    <row r="17" spans="1:6" ht="17.25" customHeight="1">
      <c r="A17" s="61"/>
      <c r="B17" s="62"/>
      <c r="C17" s="61" t="s">
        <v>33</v>
      </c>
      <c r="D17" s="62">
        <f t="shared" si="0"/>
        <v>165.85</v>
      </c>
      <c r="E17" s="63">
        <f>SUM(E18:E19)</f>
        <v>165.85</v>
      </c>
      <c r="F17" s="63"/>
    </row>
    <row r="18" spans="1:6" ht="17.25" customHeight="1">
      <c r="A18" s="61"/>
      <c r="B18" s="62"/>
      <c r="C18" s="61" t="s">
        <v>34</v>
      </c>
      <c r="D18" s="62">
        <f t="shared" si="0"/>
        <v>110.57</v>
      </c>
      <c r="E18" s="63">
        <v>110.57</v>
      </c>
      <c r="F18" s="63"/>
    </row>
    <row r="19" spans="1:6" ht="17.25" customHeight="1">
      <c r="A19" s="61"/>
      <c r="B19" s="62"/>
      <c r="C19" s="61" t="s">
        <v>35</v>
      </c>
      <c r="D19" s="62">
        <f t="shared" si="0"/>
        <v>55.28</v>
      </c>
      <c r="E19" s="63">
        <v>55.28</v>
      </c>
      <c r="F19" s="63"/>
    </row>
    <row r="20" spans="1:6" ht="17.25" customHeight="1">
      <c r="A20" s="61"/>
      <c r="B20" s="62"/>
      <c r="C20" s="61" t="s">
        <v>36</v>
      </c>
      <c r="D20" s="62">
        <f t="shared" si="0"/>
        <v>2.86</v>
      </c>
      <c r="E20" s="63">
        <f>SUM(E21)</f>
        <v>2.86</v>
      </c>
      <c r="F20" s="63">
        <f>SUM(F21)</f>
        <v>0</v>
      </c>
    </row>
    <row r="21" spans="1:6" ht="17.25" customHeight="1">
      <c r="A21" s="61"/>
      <c r="B21" s="62"/>
      <c r="C21" s="61" t="s">
        <v>37</v>
      </c>
      <c r="D21" s="62">
        <f t="shared" si="0"/>
        <v>2.86</v>
      </c>
      <c r="E21" s="63">
        <v>2.86</v>
      </c>
      <c r="F21" s="63"/>
    </row>
    <row r="22" spans="1:6" ht="17.25" customHeight="1">
      <c r="A22" s="61"/>
      <c r="B22" s="62"/>
      <c r="C22" s="67" t="s">
        <v>38</v>
      </c>
      <c r="D22" s="68">
        <f t="shared" si="0"/>
        <v>123.66</v>
      </c>
      <c r="E22" s="63">
        <f>SUM(E23,E25)</f>
        <v>123.66</v>
      </c>
      <c r="F22" s="63"/>
    </row>
    <row r="23" spans="1:6" ht="17.25" customHeight="1">
      <c r="A23" s="61"/>
      <c r="B23" s="62"/>
      <c r="C23" s="67" t="s">
        <v>39</v>
      </c>
      <c r="D23" s="68">
        <f t="shared" si="0"/>
        <v>56</v>
      </c>
      <c r="E23" s="63">
        <f>SUM(E24)</f>
        <v>56</v>
      </c>
      <c r="F23" s="63"/>
    </row>
    <row r="24" spans="1:6" ht="17.25" customHeight="1">
      <c r="A24" s="61"/>
      <c r="B24" s="62"/>
      <c r="C24" s="67" t="s">
        <v>40</v>
      </c>
      <c r="D24" s="68">
        <f t="shared" si="0"/>
        <v>56</v>
      </c>
      <c r="E24" s="63">
        <v>56</v>
      </c>
      <c r="F24" s="63"/>
    </row>
    <row r="25" spans="1:6" ht="17.25" customHeight="1">
      <c r="A25" s="61"/>
      <c r="B25" s="62"/>
      <c r="C25" s="61" t="s">
        <v>41</v>
      </c>
      <c r="D25" s="68">
        <f t="shared" si="0"/>
        <v>67.66</v>
      </c>
      <c r="E25" s="63">
        <f>SUM(E26:E27)</f>
        <v>67.66</v>
      </c>
      <c r="F25" s="63"/>
    </row>
    <row r="26" spans="1:6" ht="17.25" customHeight="1">
      <c r="A26" s="61"/>
      <c r="B26" s="62"/>
      <c r="C26" s="61" t="s">
        <v>42</v>
      </c>
      <c r="D26" s="68">
        <f t="shared" si="0"/>
        <v>55.37</v>
      </c>
      <c r="E26" s="63">
        <v>55.37</v>
      </c>
      <c r="F26" s="63"/>
    </row>
    <row r="27" spans="1:6" ht="17.25" customHeight="1">
      <c r="A27" s="61"/>
      <c r="B27" s="62"/>
      <c r="C27" s="61" t="s">
        <v>43</v>
      </c>
      <c r="D27" s="68">
        <f t="shared" si="0"/>
        <v>12.29</v>
      </c>
      <c r="E27" s="63">
        <v>12.29</v>
      </c>
      <c r="F27" s="63"/>
    </row>
    <row r="28" spans="1:6" ht="17.25" customHeight="1">
      <c r="A28" s="61"/>
      <c r="B28" s="62"/>
      <c r="C28" s="64" t="s">
        <v>44</v>
      </c>
      <c r="D28" s="62">
        <f t="shared" si="0"/>
        <v>2336.01</v>
      </c>
      <c r="E28" s="63">
        <f>SUM(E29)</f>
        <v>2336.01</v>
      </c>
      <c r="F28" s="63"/>
    </row>
    <row r="29" spans="1:6" ht="17.25" customHeight="1">
      <c r="A29" s="61"/>
      <c r="B29" s="62"/>
      <c r="C29" s="64" t="s">
        <v>45</v>
      </c>
      <c r="D29" s="62">
        <f t="shared" si="0"/>
        <v>2336.01</v>
      </c>
      <c r="E29" s="63">
        <f>SUM(E30:E30)</f>
        <v>2336.01</v>
      </c>
      <c r="F29" s="63"/>
    </row>
    <row r="30" spans="1:6" ht="17.25" customHeight="1">
      <c r="A30" s="61"/>
      <c r="B30" s="62"/>
      <c r="C30" s="64" t="s">
        <v>46</v>
      </c>
      <c r="D30" s="62">
        <f t="shared" si="0"/>
        <v>2336.01</v>
      </c>
      <c r="E30" s="63">
        <v>2336.01</v>
      </c>
      <c r="F30" s="63"/>
    </row>
    <row r="31" spans="1:6" ht="17.25" customHeight="1">
      <c r="A31" s="61"/>
      <c r="B31" s="62"/>
      <c r="C31" s="64" t="s">
        <v>49</v>
      </c>
      <c r="D31" s="62">
        <f t="shared" si="0"/>
        <v>91571.42</v>
      </c>
      <c r="E31" s="63">
        <f>SUM(E32,E34,E36)</f>
        <v>3280.32</v>
      </c>
      <c r="F31" s="63">
        <f>SUM(F32,F34,F36)</f>
        <v>88291.09999999999</v>
      </c>
    </row>
    <row r="32" spans="1:6" ht="17.25" customHeight="1">
      <c r="A32" s="61"/>
      <c r="B32" s="62"/>
      <c r="C32" s="64" t="s">
        <v>50</v>
      </c>
      <c r="D32" s="62">
        <f t="shared" si="0"/>
        <v>609.75</v>
      </c>
      <c r="E32" s="63">
        <f>SUM(E33)</f>
        <v>609.75</v>
      </c>
      <c r="F32" s="63">
        <f>SUM(F33)</f>
        <v>0</v>
      </c>
    </row>
    <row r="33" spans="1:6" ht="17.25" customHeight="1">
      <c r="A33" s="61"/>
      <c r="B33" s="62"/>
      <c r="C33" s="64" t="s">
        <v>51</v>
      </c>
      <c r="D33" s="62">
        <f t="shared" si="0"/>
        <v>609.75</v>
      </c>
      <c r="E33" s="63">
        <v>609.75</v>
      </c>
      <c r="F33" s="63"/>
    </row>
    <row r="34" spans="1:6" ht="17.25" customHeight="1">
      <c r="A34" s="61"/>
      <c r="B34" s="62"/>
      <c r="C34" s="64" t="s">
        <v>52</v>
      </c>
      <c r="D34" s="62">
        <f t="shared" si="0"/>
        <v>2670.57</v>
      </c>
      <c r="E34" s="63">
        <f>SUM(E35)</f>
        <v>2670.57</v>
      </c>
      <c r="F34" s="63"/>
    </row>
    <row r="35" spans="1:6" ht="17.25" customHeight="1">
      <c r="A35" s="61"/>
      <c r="B35" s="62"/>
      <c r="C35" s="64" t="s">
        <v>53</v>
      </c>
      <c r="D35" s="62">
        <f t="shared" si="0"/>
        <v>2670.57</v>
      </c>
      <c r="E35" s="63">
        <v>2670.57</v>
      </c>
      <c r="F35" s="63"/>
    </row>
    <row r="36" spans="1:6" ht="18" customHeight="1">
      <c r="A36" s="61"/>
      <c r="B36" s="62"/>
      <c r="C36" s="69" t="s">
        <v>54</v>
      </c>
      <c r="D36" s="62">
        <f t="shared" si="0"/>
        <v>88291.09999999999</v>
      </c>
      <c r="E36" s="63">
        <f>SUM(E37:E39)</f>
        <v>0</v>
      </c>
      <c r="F36" s="63">
        <f>SUM(F37:F39)</f>
        <v>88291.09999999999</v>
      </c>
    </row>
    <row r="37" spans="1:6" ht="18" customHeight="1">
      <c r="A37" s="61"/>
      <c r="B37" s="62"/>
      <c r="C37" s="69" t="s">
        <v>55</v>
      </c>
      <c r="D37" s="62">
        <f t="shared" si="0"/>
        <v>23239.34</v>
      </c>
      <c r="E37" s="63"/>
      <c r="F37" s="63">
        <v>23239.34</v>
      </c>
    </row>
    <row r="38" spans="1:6" ht="18" customHeight="1">
      <c r="A38" s="61"/>
      <c r="B38" s="62"/>
      <c r="C38" s="69" t="s">
        <v>56</v>
      </c>
      <c r="D38" s="62">
        <f t="shared" si="0"/>
        <v>44342.95</v>
      </c>
      <c r="E38" s="63"/>
      <c r="F38" s="63">
        <v>44342.95</v>
      </c>
    </row>
    <row r="39" spans="1:6" ht="16.5" customHeight="1">
      <c r="A39" s="61"/>
      <c r="B39" s="62"/>
      <c r="C39" s="64" t="s">
        <v>57</v>
      </c>
      <c r="D39" s="62">
        <f t="shared" si="0"/>
        <v>20708.81</v>
      </c>
      <c r="E39" s="63"/>
      <c r="F39" s="63">
        <v>20708.81</v>
      </c>
    </row>
    <row r="40" spans="1:6" ht="17.25" customHeight="1">
      <c r="A40" s="61"/>
      <c r="B40" s="62"/>
      <c r="C40" s="64" t="s">
        <v>58</v>
      </c>
      <c r="D40" s="62">
        <f t="shared" si="0"/>
        <v>355.772</v>
      </c>
      <c r="E40" s="63">
        <f aca="true" t="shared" si="3" ref="E40:E44">SUM(E41)</f>
        <v>355.772</v>
      </c>
      <c r="F40" s="63"/>
    </row>
    <row r="41" spans="1:6" ht="17.25" customHeight="1">
      <c r="A41" s="61"/>
      <c r="B41" s="62"/>
      <c r="C41" s="64" t="s">
        <v>59</v>
      </c>
      <c r="D41" s="62">
        <f t="shared" si="0"/>
        <v>355.772</v>
      </c>
      <c r="E41" s="63">
        <f t="shared" si="3"/>
        <v>355.772</v>
      </c>
      <c r="F41" s="63"/>
    </row>
    <row r="42" spans="1:6" ht="17.25" customHeight="1">
      <c r="A42" s="61"/>
      <c r="B42" s="62"/>
      <c r="C42" s="64" t="s">
        <v>60</v>
      </c>
      <c r="D42" s="62">
        <f t="shared" si="0"/>
        <v>355.772</v>
      </c>
      <c r="E42" s="63">
        <v>355.772</v>
      </c>
      <c r="F42" s="63"/>
    </row>
    <row r="43" spans="1:6" ht="17.25" customHeight="1">
      <c r="A43" s="61"/>
      <c r="B43" s="62"/>
      <c r="C43" s="61" t="s">
        <v>61</v>
      </c>
      <c r="D43" s="62">
        <f t="shared" si="0"/>
        <v>206.88</v>
      </c>
      <c r="E43" s="63">
        <f t="shared" si="3"/>
        <v>206.88</v>
      </c>
      <c r="F43" s="63"/>
    </row>
    <row r="44" spans="1:6" ht="17.25" customHeight="1">
      <c r="A44" s="61"/>
      <c r="B44" s="62"/>
      <c r="C44" s="61" t="s">
        <v>62</v>
      </c>
      <c r="D44" s="62">
        <f t="shared" si="0"/>
        <v>206.88</v>
      </c>
      <c r="E44" s="63">
        <f t="shared" si="3"/>
        <v>206.88</v>
      </c>
      <c r="F44" s="63"/>
    </row>
    <row r="45" spans="1:6" ht="17.25" customHeight="1">
      <c r="A45" s="61"/>
      <c r="B45" s="62"/>
      <c r="C45" s="61" t="s">
        <v>63</v>
      </c>
      <c r="D45" s="62">
        <f t="shared" si="0"/>
        <v>206.88</v>
      </c>
      <c r="E45" s="63">
        <v>206.88</v>
      </c>
      <c r="F45" s="63"/>
    </row>
    <row r="46" spans="1:6" ht="17.25" customHeight="1">
      <c r="A46" s="61"/>
      <c r="B46" s="62"/>
      <c r="C46" s="61" t="s">
        <v>64</v>
      </c>
      <c r="D46" s="62">
        <f t="shared" si="0"/>
        <v>598.408</v>
      </c>
      <c r="E46" s="63">
        <f>SUM(E47,E49)</f>
        <v>598.408</v>
      </c>
      <c r="F46" s="63"/>
    </row>
    <row r="47" spans="1:6" ht="17.25" customHeight="1">
      <c r="A47" s="61"/>
      <c r="B47" s="62"/>
      <c r="C47" s="61" t="s">
        <v>65</v>
      </c>
      <c r="D47" s="62">
        <f t="shared" si="0"/>
        <v>478.408</v>
      </c>
      <c r="E47" s="63">
        <f>SUM(E48)</f>
        <v>478.408</v>
      </c>
      <c r="F47" s="63"/>
    </row>
    <row r="48" spans="1:6" ht="17.25" customHeight="1">
      <c r="A48" s="61"/>
      <c r="B48" s="62"/>
      <c r="C48" s="61" t="s">
        <v>66</v>
      </c>
      <c r="D48" s="62">
        <f t="shared" si="0"/>
        <v>478.408</v>
      </c>
      <c r="E48" s="63">
        <v>478.408</v>
      </c>
      <c r="F48" s="63"/>
    </row>
    <row r="49" spans="1:6" ht="17.25" customHeight="1">
      <c r="A49" s="61"/>
      <c r="B49" s="62"/>
      <c r="C49" s="61" t="s">
        <v>67</v>
      </c>
      <c r="D49" s="62">
        <f t="shared" si="0"/>
        <v>120</v>
      </c>
      <c r="E49" s="63">
        <f>SUM(E50)</f>
        <v>120</v>
      </c>
      <c r="F49" s="63"/>
    </row>
    <row r="50" spans="1:6" ht="17.25" customHeight="1">
      <c r="A50" s="61"/>
      <c r="B50" s="62"/>
      <c r="C50" s="61" t="s">
        <v>68</v>
      </c>
      <c r="D50" s="62">
        <f t="shared" si="0"/>
        <v>120</v>
      </c>
      <c r="E50" s="63">
        <v>120</v>
      </c>
      <c r="F50" s="63"/>
    </row>
    <row r="51" spans="1:6" ht="17.25" customHeight="1">
      <c r="A51" s="61"/>
      <c r="B51" s="62"/>
      <c r="C51" s="61" t="s">
        <v>69</v>
      </c>
      <c r="D51" s="62">
        <f t="shared" si="0"/>
        <v>1000</v>
      </c>
      <c r="E51" s="63">
        <v>1000</v>
      </c>
      <c r="F51" s="63"/>
    </row>
    <row r="52" spans="1:6" ht="17.25" customHeight="1">
      <c r="A52" s="61"/>
      <c r="B52" s="62"/>
      <c r="C52" s="61"/>
      <c r="D52" s="62"/>
      <c r="E52" s="63"/>
      <c r="F52" s="63"/>
    </row>
    <row r="53" spans="1:6" ht="17.25" customHeight="1">
      <c r="A53" s="58" t="s">
        <v>70</v>
      </c>
      <c r="B53" s="62">
        <f>SUM(B7:B8)</f>
        <v>24856</v>
      </c>
      <c r="C53" s="70" t="s">
        <v>71</v>
      </c>
      <c r="D53" s="71">
        <f>SUM(D7,D10,D13,D22,D28,D31,D40,D16,D43,D46,D51)</f>
        <v>123570.058112</v>
      </c>
      <c r="E53" s="71">
        <f>SUM(E7,E10,E13,E22,E28,E31,E40,E16,E43,E46,E51)</f>
        <v>35278.95811199999</v>
      </c>
      <c r="F53" s="63">
        <f>SUM(F7,F10,F13,F22,F28,F31,F40,F16,F43,F46,F51)</f>
        <v>88291.09999999999</v>
      </c>
    </row>
    <row r="54" spans="1:6" ht="17.25" customHeight="1">
      <c r="A54" s="61"/>
      <c r="B54" s="62"/>
      <c r="C54" s="70"/>
      <c r="D54" s="62"/>
      <c r="E54" s="63"/>
      <c r="F54" s="63"/>
    </row>
    <row r="55" spans="1:6" ht="17.25" customHeight="1">
      <c r="A55" s="61"/>
      <c r="B55" s="62"/>
      <c r="C55" s="61" t="s">
        <v>72</v>
      </c>
      <c r="D55" s="62">
        <f>SUM(E55:F55)</f>
        <v>0</v>
      </c>
      <c r="E55" s="63"/>
      <c r="F55" s="63"/>
    </row>
    <row r="56" spans="1:6" ht="17.25" customHeight="1">
      <c r="A56" s="61"/>
      <c r="B56" s="62"/>
      <c r="C56" s="61" t="s">
        <v>73</v>
      </c>
      <c r="D56" s="62">
        <f>SUM(E56:F56)</f>
        <v>0</v>
      </c>
      <c r="E56" s="63">
        <f>SUM(E57)</f>
        <v>0</v>
      </c>
      <c r="F56" s="63">
        <f>SUM(F57)</f>
        <v>0</v>
      </c>
    </row>
    <row r="57" spans="1:6" ht="17.25" customHeight="1">
      <c r="A57" s="61"/>
      <c r="B57" s="62"/>
      <c r="C57" s="61" t="s">
        <v>74</v>
      </c>
      <c r="D57" s="62">
        <f>SUM(E57:F57)</f>
        <v>0</v>
      </c>
      <c r="E57" s="63"/>
      <c r="F57" s="63"/>
    </row>
    <row r="58" spans="1:6" ht="17.25" customHeight="1">
      <c r="A58" s="61"/>
      <c r="B58" s="62"/>
      <c r="C58" s="61"/>
      <c r="D58" s="62"/>
      <c r="E58" s="72"/>
      <c r="F58" s="72"/>
    </row>
    <row r="59" spans="1:6" ht="17.25" customHeight="1">
      <c r="A59" s="61"/>
      <c r="B59" s="62"/>
      <c r="C59" s="61"/>
      <c r="D59" s="62"/>
      <c r="E59" s="72"/>
      <c r="F59" s="72"/>
    </row>
    <row r="60" spans="1:6" ht="17.25" customHeight="1">
      <c r="A60" s="61"/>
      <c r="B60" s="62"/>
      <c r="C60" s="61"/>
      <c r="D60" s="62"/>
      <c r="E60" s="72"/>
      <c r="F60" s="72"/>
    </row>
    <row r="61" spans="1:6" ht="14.25" customHeight="1">
      <c r="A61" s="61" t="s">
        <v>76</v>
      </c>
      <c r="B61" s="73">
        <v>98714.058112</v>
      </c>
      <c r="C61" s="61"/>
      <c r="D61" s="62"/>
      <c r="E61" s="72"/>
      <c r="F61" s="72"/>
    </row>
    <row r="62" spans="1:6" ht="17.25" customHeight="1">
      <c r="A62" s="58" t="s">
        <v>78</v>
      </c>
      <c r="B62" s="62">
        <f>SUM(B53,B61:B61)</f>
        <v>123570.058112</v>
      </c>
      <c r="C62" s="58" t="s">
        <v>79</v>
      </c>
      <c r="D62" s="74">
        <f>SUM(E62:F62)</f>
        <v>123570.05811199998</v>
      </c>
      <c r="E62" s="63">
        <f>SUM(E53,E55)</f>
        <v>35278.95811199999</v>
      </c>
      <c r="F62" s="63">
        <f>SUM(F53,F55)</f>
        <v>88291.09999999999</v>
      </c>
    </row>
    <row r="63" ht="14.25" customHeight="1"/>
    <row r="64" spans="1:4" ht="14.25" customHeight="1">
      <c r="A64" s="57"/>
      <c r="D64" s="75"/>
    </row>
    <row r="65" ht="14.25" customHeight="1"/>
  </sheetData>
  <sheetProtection/>
  <mergeCells count="4">
    <mergeCell ref="A4:B4"/>
    <mergeCell ref="A5:B5"/>
    <mergeCell ref="C5:F5"/>
    <mergeCell ref="A1:D2"/>
  </mergeCells>
  <printOptions/>
  <pageMargins left="0.3145833333333333" right="0.19652777777777777" top="0.5506944444444445" bottom="0.4326388888888889" header="0.275" footer="0.3145833333333333"/>
  <pageSetup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zoomScaleSheetLayoutView="100" workbookViewId="0" topLeftCell="A1">
      <selection activeCell="I21" sqref="I21"/>
    </sheetView>
  </sheetViews>
  <sheetFormatPr defaultColWidth="9.00390625" defaultRowHeight="14.25"/>
  <cols>
    <col min="1" max="1" width="19.625" style="30" customWidth="1"/>
    <col min="2" max="2" width="25.125" style="30" customWidth="1"/>
    <col min="3" max="3" width="12.375" style="30" customWidth="1"/>
    <col min="4" max="252" width="9.00390625" style="30" customWidth="1"/>
  </cols>
  <sheetData>
    <row r="1" spans="2:3" ht="20.25">
      <c r="B1" s="31" t="s">
        <v>201</v>
      </c>
      <c r="C1" s="32"/>
    </row>
    <row r="2" spans="1:3" ht="20.25">
      <c r="A2" s="32"/>
      <c r="B2" s="32"/>
      <c r="C2" s="32"/>
    </row>
    <row r="3" spans="1:3" ht="14.25">
      <c r="A3" s="33"/>
      <c r="B3" s="34"/>
      <c r="C3" s="33"/>
    </row>
    <row r="4" spans="1:2" ht="14.25">
      <c r="A4" s="35" t="s">
        <v>92</v>
      </c>
      <c r="B4" s="33"/>
    </row>
    <row r="5" spans="1:3" ht="14.25">
      <c r="A5" s="36" t="s">
        <v>99</v>
      </c>
      <c r="B5" s="36" t="s">
        <v>100</v>
      </c>
      <c r="C5" s="37" t="s">
        <v>14</v>
      </c>
    </row>
    <row r="6" spans="1:3" ht="14.25">
      <c r="A6" s="38" t="s">
        <v>96</v>
      </c>
      <c r="B6" s="38"/>
      <c r="C6" s="39">
        <f>C7</f>
        <v>35278.95811200001</v>
      </c>
    </row>
    <row r="7" spans="1:3" ht="14.25">
      <c r="A7" s="40" t="s">
        <v>97</v>
      </c>
      <c r="B7" s="38"/>
      <c r="C7" s="39">
        <f>C8</f>
        <v>35278.95811200001</v>
      </c>
    </row>
    <row r="8" spans="1:3" ht="14.25">
      <c r="A8" s="41" t="s">
        <v>103</v>
      </c>
      <c r="B8" s="38"/>
      <c r="C8" s="39">
        <f>C9+C29</f>
        <v>35278.95811200001</v>
      </c>
    </row>
    <row r="9" spans="1:3" ht="14.25">
      <c r="A9" s="41" t="s">
        <v>104</v>
      </c>
      <c r="B9" s="38"/>
      <c r="C9" s="42">
        <f>C10+C20+C27</f>
        <v>2488.82</v>
      </c>
    </row>
    <row r="10" spans="1:3" ht="14.25">
      <c r="A10" s="41" t="s">
        <v>105</v>
      </c>
      <c r="B10" s="38"/>
      <c r="C10" s="42">
        <f>SUM(C11:C13,C19)</f>
        <v>2258.29</v>
      </c>
    </row>
    <row r="11" spans="1:3" ht="14.25">
      <c r="A11" s="43" t="s">
        <v>106</v>
      </c>
      <c r="B11" s="44" t="s">
        <v>107</v>
      </c>
      <c r="C11" s="12">
        <v>780.32</v>
      </c>
    </row>
    <row r="12" spans="1:3" ht="14.25">
      <c r="A12" s="43" t="s">
        <v>108</v>
      </c>
      <c r="B12" s="44" t="s">
        <v>107</v>
      </c>
      <c r="C12" s="12">
        <v>1034.72</v>
      </c>
    </row>
    <row r="13" spans="1:3" ht="14.25">
      <c r="A13" s="43" t="s">
        <v>109</v>
      </c>
      <c r="B13" s="44"/>
      <c r="C13" s="12">
        <v>236.37</v>
      </c>
    </row>
    <row r="14" spans="1:3" ht="21">
      <c r="A14" s="45" t="s">
        <v>110</v>
      </c>
      <c r="B14" s="46" t="s">
        <v>111</v>
      </c>
      <c r="C14" s="12">
        <v>110.57</v>
      </c>
    </row>
    <row r="15" spans="1:3" ht="14.25">
      <c r="A15" s="45" t="s">
        <v>112</v>
      </c>
      <c r="B15" s="46" t="s">
        <v>113</v>
      </c>
      <c r="C15" s="12">
        <v>55.28</v>
      </c>
    </row>
    <row r="16" spans="1:3" ht="14.25">
      <c r="A16" s="43" t="s">
        <v>114</v>
      </c>
      <c r="B16" s="46" t="s">
        <v>115</v>
      </c>
      <c r="C16" s="12">
        <v>55.37</v>
      </c>
    </row>
    <row r="17" spans="1:3" ht="14.25">
      <c r="A17" s="43" t="s">
        <v>116</v>
      </c>
      <c r="B17" s="47" t="s">
        <v>117</v>
      </c>
      <c r="C17" s="12">
        <v>12.29</v>
      </c>
    </row>
    <row r="18" spans="1:3" ht="14.25">
      <c r="A18" s="43" t="s">
        <v>118</v>
      </c>
      <c r="B18" s="46" t="s">
        <v>119</v>
      </c>
      <c r="C18" s="12">
        <v>2.86</v>
      </c>
    </row>
    <row r="19" spans="1:3" ht="14.25">
      <c r="A19" s="43" t="s">
        <v>120</v>
      </c>
      <c r="B19" s="44" t="s">
        <v>121</v>
      </c>
      <c r="C19" s="12">
        <v>206.88</v>
      </c>
    </row>
    <row r="20" spans="1:3" ht="14.25">
      <c r="A20" s="41" t="s">
        <v>122</v>
      </c>
      <c r="B20" s="48"/>
      <c r="C20" s="42">
        <f>SUM(C21:C26)</f>
        <v>230.42000000000002</v>
      </c>
    </row>
    <row r="21" spans="1:3" ht="14.25">
      <c r="A21" s="43" t="s">
        <v>123</v>
      </c>
      <c r="B21" s="44" t="s">
        <v>107</v>
      </c>
      <c r="C21" s="12">
        <v>107.9</v>
      </c>
    </row>
    <row r="22" spans="1:3" ht="14.25">
      <c r="A22" s="43" t="s">
        <v>124</v>
      </c>
      <c r="B22" s="44" t="s">
        <v>107</v>
      </c>
      <c r="C22" s="12">
        <v>6.029999999999999</v>
      </c>
    </row>
    <row r="23" spans="1:3" ht="14.25">
      <c r="A23" s="43" t="s">
        <v>125</v>
      </c>
      <c r="B23" s="44" t="s">
        <v>107</v>
      </c>
      <c r="C23" s="12">
        <v>37.25</v>
      </c>
    </row>
    <row r="24" spans="1:3" ht="14.25">
      <c r="A24" s="43" t="s">
        <v>126</v>
      </c>
      <c r="B24" s="44" t="s">
        <v>107</v>
      </c>
      <c r="C24" s="12">
        <v>23.04</v>
      </c>
    </row>
    <row r="25" spans="1:3" ht="14.25">
      <c r="A25" s="43" t="s">
        <v>127</v>
      </c>
      <c r="B25" s="44" t="s">
        <v>107</v>
      </c>
      <c r="C25" s="12">
        <v>40.59</v>
      </c>
    </row>
    <row r="26" spans="1:3" ht="14.25">
      <c r="A26" s="43" t="s">
        <v>128</v>
      </c>
      <c r="B26" s="44" t="s">
        <v>107</v>
      </c>
      <c r="C26" s="12">
        <v>15.61</v>
      </c>
    </row>
    <row r="27" spans="1:3" ht="14.25">
      <c r="A27" s="41" t="s">
        <v>129</v>
      </c>
      <c r="B27" s="44"/>
      <c r="C27" s="42">
        <f>SUM(C28)</f>
        <v>0.11</v>
      </c>
    </row>
    <row r="28" spans="1:3" ht="24" customHeight="1">
      <c r="A28" s="49" t="s">
        <v>130</v>
      </c>
      <c r="B28" s="44" t="s">
        <v>107</v>
      </c>
      <c r="C28" s="12">
        <v>0.11</v>
      </c>
    </row>
    <row r="29" spans="1:3" ht="14.25">
      <c r="A29" s="41" t="s">
        <v>131</v>
      </c>
      <c r="B29" s="48"/>
      <c r="C29" s="50">
        <f>SUM(C30:C82)</f>
        <v>32790.13811200001</v>
      </c>
    </row>
    <row r="30" spans="1:3" ht="14.25">
      <c r="A30" s="51" t="s">
        <v>132</v>
      </c>
      <c r="B30" s="44" t="s">
        <v>133</v>
      </c>
      <c r="C30" s="12">
        <v>942.44</v>
      </c>
    </row>
    <row r="31" spans="1:3" ht="14.25">
      <c r="A31" s="51" t="s">
        <v>134</v>
      </c>
      <c r="B31" s="44" t="s">
        <v>107</v>
      </c>
      <c r="C31" s="12">
        <v>709</v>
      </c>
    </row>
    <row r="32" spans="1:3" ht="14.25">
      <c r="A32" s="51" t="s">
        <v>135</v>
      </c>
      <c r="B32" s="44" t="s">
        <v>107</v>
      </c>
      <c r="C32" s="12">
        <v>380.65</v>
      </c>
    </row>
    <row r="33" spans="1:3" ht="14.25">
      <c r="A33" s="51" t="s">
        <v>136</v>
      </c>
      <c r="B33" s="44" t="s">
        <v>107</v>
      </c>
      <c r="C33" s="12">
        <v>2729.240212</v>
      </c>
    </row>
    <row r="34" spans="1:3" ht="14.25">
      <c r="A34" s="51" t="s">
        <v>137</v>
      </c>
      <c r="B34" s="44" t="s">
        <v>107</v>
      </c>
      <c r="C34" s="12">
        <v>195.5</v>
      </c>
    </row>
    <row r="35" spans="1:3" ht="14.25">
      <c r="A35" s="51" t="s">
        <v>138</v>
      </c>
      <c r="B35" s="44" t="s">
        <v>107</v>
      </c>
      <c r="C35" s="12">
        <v>30</v>
      </c>
    </row>
    <row r="36" spans="1:3" ht="14.25">
      <c r="A36" s="51" t="s">
        <v>139</v>
      </c>
      <c r="B36" s="44" t="s">
        <v>107</v>
      </c>
      <c r="C36" s="12">
        <v>100</v>
      </c>
    </row>
    <row r="37" spans="1:3" ht="14.25">
      <c r="A37" s="51" t="s">
        <v>140</v>
      </c>
      <c r="B37" s="44" t="s">
        <v>141</v>
      </c>
      <c r="C37" s="12">
        <v>25</v>
      </c>
    </row>
    <row r="38" spans="1:3" ht="14.25">
      <c r="A38" s="51" t="s">
        <v>142</v>
      </c>
      <c r="B38" s="44" t="s">
        <v>143</v>
      </c>
      <c r="C38" s="12">
        <v>478.408</v>
      </c>
    </row>
    <row r="39" spans="1:3" ht="21">
      <c r="A39" s="51" t="s">
        <v>144</v>
      </c>
      <c r="B39" s="44" t="s">
        <v>107</v>
      </c>
      <c r="C39" s="12">
        <v>1152.5</v>
      </c>
    </row>
    <row r="40" spans="1:3" ht="14.25">
      <c r="A40" s="51" t="s">
        <v>145</v>
      </c>
      <c r="B40" s="44" t="s">
        <v>107</v>
      </c>
      <c r="C40" s="12">
        <v>18</v>
      </c>
    </row>
    <row r="41" spans="1:3" ht="14.25">
      <c r="A41" s="51" t="s">
        <v>146</v>
      </c>
      <c r="B41" s="44" t="s">
        <v>107</v>
      </c>
      <c r="C41" s="12">
        <v>91.5</v>
      </c>
    </row>
    <row r="42" spans="1:3" ht="14.25">
      <c r="A42" s="51" t="s">
        <v>147</v>
      </c>
      <c r="B42" s="44" t="s">
        <v>107</v>
      </c>
      <c r="C42" s="12">
        <v>3</v>
      </c>
    </row>
    <row r="43" spans="1:3" ht="14.25">
      <c r="A43" s="51" t="s">
        <v>148</v>
      </c>
      <c r="B43" s="44" t="s">
        <v>107</v>
      </c>
      <c r="C43" s="12">
        <v>5</v>
      </c>
    </row>
    <row r="44" spans="1:3" ht="14.25">
      <c r="A44" s="51" t="s">
        <v>149</v>
      </c>
      <c r="B44" s="44" t="s">
        <v>107</v>
      </c>
      <c r="C44" s="12">
        <v>30</v>
      </c>
    </row>
    <row r="45" spans="1:3" ht="14.25">
      <c r="A45" s="51" t="s">
        <v>150</v>
      </c>
      <c r="B45" s="44" t="s">
        <v>107</v>
      </c>
      <c r="C45" s="12">
        <v>66.03359999999999</v>
      </c>
    </row>
    <row r="46" spans="1:3" ht="21">
      <c r="A46" s="51" t="s">
        <v>152</v>
      </c>
      <c r="B46" s="44" t="s">
        <v>107</v>
      </c>
      <c r="C46" s="12">
        <v>50</v>
      </c>
    </row>
    <row r="47" spans="1:3" ht="31.5">
      <c r="A47" s="51" t="s">
        <v>153</v>
      </c>
      <c r="B47" s="44" t="s">
        <v>107</v>
      </c>
      <c r="C47" s="12">
        <v>240</v>
      </c>
    </row>
    <row r="48" spans="1:3" ht="21">
      <c r="A48" s="51" t="s">
        <v>154</v>
      </c>
      <c r="B48" s="44" t="s">
        <v>107</v>
      </c>
      <c r="C48" s="12">
        <v>5540.41</v>
      </c>
    </row>
    <row r="49" spans="1:3" ht="31.5">
      <c r="A49" s="51" t="s">
        <v>155</v>
      </c>
      <c r="B49" s="44" t="s">
        <v>107</v>
      </c>
      <c r="C49" s="12">
        <v>4000</v>
      </c>
    </row>
    <row r="50" spans="1:3" ht="14.25">
      <c r="A50" s="51" t="s">
        <v>156</v>
      </c>
      <c r="B50" s="44" t="s">
        <v>107</v>
      </c>
      <c r="C50" s="12">
        <v>123</v>
      </c>
    </row>
    <row r="51" spans="1:3" ht="21">
      <c r="A51" s="51" t="s">
        <v>157</v>
      </c>
      <c r="B51" s="44" t="s">
        <v>107</v>
      </c>
      <c r="C51" s="12">
        <v>3200</v>
      </c>
    </row>
    <row r="52" spans="1:3" ht="21">
      <c r="A52" s="51" t="s">
        <v>158</v>
      </c>
      <c r="B52" s="44" t="s">
        <v>107</v>
      </c>
      <c r="C52" s="12">
        <v>170</v>
      </c>
    </row>
    <row r="53" spans="1:3" ht="21">
      <c r="A53" s="51" t="s">
        <v>159</v>
      </c>
      <c r="B53" s="44" t="s">
        <v>107</v>
      </c>
      <c r="C53" s="12">
        <v>1500</v>
      </c>
    </row>
    <row r="54" spans="1:3" ht="21">
      <c r="A54" s="51" t="s">
        <v>160</v>
      </c>
      <c r="B54" s="44" t="s">
        <v>107</v>
      </c>
      <c r="C54" s="12">
        <v>300</v>
      </c>
    </row>
    <row r="55" spans="1:3" ht="21">
      <c r="A55" s="51" t="s">
        <v>161</v>
      </c>
      <c r="B55" s="44" t="s">
        <v>107</v>
      </c>
      <c r="C55" s="12">
        <v>170</v>
      </c>
    </row>
    <row r="56" spans="1:3" ht="21">
      <c r="A56" s="51" t="s">
        <v>162</v>
      </c>
      <c r="B56" s="44" t="s">
        <v>107</v>
      </c>
      <c r="C56" s="12">
        <v>50</v>
      </c>
    </row>
    <row r="57" spans="1:3" ht="21">
      <c r="A57" s="51" t="s">
        <v>163</v>
      </c>
      <c r="B57" s="44" t="s">
        <v>107</v>
      </c>
      <c r="C57" s="12">
        <v>30</v>
      </c>
    </row>
    <row r="58" spans="1:3" ht="21">
      <c r="A58" s="51" t="s">
        <v>164</v>
      </c>
      <c r="B58" s="44" t="s">
        <v>107</v>
      </c>
      <c r="C58" s="12">
        <v>90.4</v>
      </c>
    </row>
    <row r="59" spans="1:3" ht="21">
      <c r="A59" s="51" t="s">
        <v>165</v>
      </c>
      <c r="B59" s="44" t="s">
        <v>107</v>
      </c>
      <c r="C59" s="12">
        <v>64</v>
      </c>
    </row>
    <row r="60" spans="1:3" ht="21">
      <c r="A60" s="51" t="s">
        <v>166</v>
      </c>
      <c r="B60" s="44" t="s">
        <v>107</v>
      </c>
      <c r="C60" s="12">
        <v>100</v>
      </c>
    </row>
    <row r="61" spans="1:3" ht="21">
      <c r="A61" s="51" t="s">
        <v>167</v>
      </c>
      <c r="B61" s="44" t="s">
        <v>107</v>
      </c>
      <c r="C61" s="12">
        <v>5</v>
      </c>
    </row>
    <row r="62" spans="1:3" ht="21">
      <c r="A62" s="51" t="s">
        <v>168</v>
      </c>
      <c r="B62" s="44" t="s">
        <v>107</v>
      </c>
      <c r="C62" s="12">
        <v>50</v>
      </c>
    </row>
    <row r="63" spans="1:3" ht="31.5">
      <c r="A63" s="51" t="s">
        <v>169</v>
      </c>
      <c r="B63" s="44" t="s">
        <v>107</v>
      </c>
      <c r="C63" s="12">
        <v>80</v>
      </c>
    </row>
    <row r="64" spans="1:3" ht="14.25">
      <c r="A64" s="51" t="s">
        <v>170</v>
      </c>
      <c r="B64" s="44" t="s">
        <v>107</v>
      </c>
      <c r="C64" s="12">
        <v>208</v>
      </c>
    </row>
    <row r="65" spans="1:3" ht="14.25">
      <c r="A65" s="51" t="s">
        <v>171</v>
      </c>
      <c r="B65" s="44" t="s">
        <v>107</v>
      </c>
      <c r="C65" s="12">
        <v>1544.4843</v>
      </c>
    </row>
    <row r="66" spans="1:3" ht="14.25">
      <c r="A66" s="51" t="s">
        <v>172</v>
      </c>
      <c r="B66" s="44" t="s">
        <v>107</v>
      </c>
      <c r="C66" s="12">
        <v>250</v>
      </c>
    </row>
    <row r="67" spans="1:3" ht="21">
      <c r="A67" s="51" t="s">
        <v>174</v>
      </c>
      <c r="B67" s="44" t="s">
        <v>107</v>
      </c>
      <c r="C67" s="12">
        <v>130</v>
      </c>
    </row>
    <row r="68" spans="1:3" ht="14.25">
      <c r="A68" s="51" t="s">
        <v>175</v>
      </c>
      <c r="B68" s="44" t="s">
        <v>107</v>
      </c>
      <c r="C68" s="12">
        <v>500</v>
      </c>
    </row>
    <row r="69" spans="1:3" ht="22.5" customHeight="1">
      <c r="A69" s="51" t="s">
        <v>176</v>
      </c>
      <c r="B69" s="44" t="s">
        <v>107</v>
      </c>
      <c r="C69" s="12">
        <v>200</v>
      </c>
    </row>
    <row r="70" spans="1:3" ht="21" customHeight="1">
      <c r="A70" s="51" t="s">
        <v>177</v>
      </c>
      <c r="B70" s="44" t="s">
        <v>133</v>
      </c>
      <c r="C70" s="12">
        <v>485</v>
      </c>
    </row>
    <row r="71" spans="1:3" ht="14.25">
      <c r="A71" s="51" t="s">
        <v>178</v>
      </c>
      <c r="B71" s="44" t="s">
        <v>133</v>
      </c>
      <c r="C71" s="12">
        <v>313.11</v>
      </c>
    </row>
    <row r="72" spans="1:3" ht="21">
      <c r="A72" s="51" t="s">
        <v>179</v>
      </c>
      <c r="B72" s="44" t="s">
        <v>180</v>
      </c>
      <c r="C72" s="12">
        <v>56</v>
      </c>
    </row>
    <row r="73" spans="1:3" ht="21">
      <c r="A73" s="51" t="s">
        <v>181</v>
      </c>
      <c r="B73" s="44" t="s">
        <v>133</v>
      </c>
      <c r="C73" s="12">
        <v>18</v>
      </c>
    </row>
    <row r="74" spans="1:3" ht="21">
      <c r="A74" s="51" t="s">
        <v>182</v>
      </c>
      <c r="B74" s="44" t="s">
        <v>183</v>
      </c>
      <c r="C74" s="12">
        <v>355.772</v>
      </c>
    </row>
    <row r="75" spans="1:3" ht="21">
      <c r="A75" s="51" t="s">
        <v>184</v>
      </c>
      <c r="B75" s="44" t="s">
        <v>185</v>
      </c>
      <c r="C75" s="12">
        <v>942.2</v>
      </c>
    </row>
    <row r="76" spans="1:3" ht="21">
      <c r="A76" s="51" t="s">
        <v>186</v>
      </c>
      <c r="B76" s="44" t="s">
        <v>185</v>
      </c>
      <c r="C76" s="12">
        <v>1393.81</v>
      </c>
    </row>
    <row r="77" spans="1:3" ht="21">
      <c r="A77" s="51" t="s">
        <v>187</v>
      </c>
      <c r="B77" s="44" t="s">
        <v>188</v>
      </c>
      <c r="C77" s="12">
        <v>120</v>
      </c>
    </row>
    <row r="78" spans="1:3" ht="21">
      <c r="A78" s="51" t="s">
        <v>189</v>
      </c>
      <c r="B78" s="44" t="s">
        <v>133</v>
      </c>
      <c r="C78" s="12">
        <v>912.02</v>
      </c>
    </row>
    <row r="79" spans="1:3" ht="14.25">
      <c r="A79" s="51" t="s">
        <v>190</v>
      </c>
      <c r="B79" s="44" t="s">
        <v>107</v>
      </c>
      <c r="C79" s="12">
        <v>474.9</v>
      </c>
    </row>
    <row r="80" spans="1:3" ht="14.25">
      <c r="A80" s="51" t="s">
        <v>190</v>
      </c>
      <c r="B80" s="44" t="s">
        <v>191</v>
      </c>
      <c r="C80" s="52">
        <v>609.75</v>
      </c>
    </row>
    <row r="81" spans="1:3" ht="14.25">
      <c r="A81" s="51" t="s">
        <v>192</v>
      </c>
      <c r="B81" s="44" t="s">
        <v>193</v>
      </c>
      <c r="C81" s="53">
        <v>558.01</v>
      </c>
    </row>
    <row r="82" spans="1:3" ht="14.25">
      <c r="A82" s="54" t="s">
        <v>194</v>
      </c>
      <c r="B82" s="44" t="s">
        <v>195</v>
      </c>
      <c r="C82" s="53">
        <v>1000</v>
      </c>
    </row>
    <row r="83" spans="1:3" ht="14.25">
      <c r="A83" s="33"/>
      <c r="B83" s="34"/>
      <c r="C83" s="33"/>
    </row>
    <row r="84" spans="1:3" ht="14.25">
      <c r="A84" s="33"/>
      <c r="B84" s="34"/>
      <c r="C84" s="33"/>
    </row>
  </sheetData>
  <sheetProtection/>
  <autoFilter ref="A1:B84"/>
  <mergeCells count="1">
    <mergeCell ref="A4:B4"/>
  </mergeCells>
  <printOptions/>
  <pageMargins left="0.6298611111111111" right="0.7513888888888889" top="0.39305555555555555" bottom="0.275" header="0.15694444444444444" footer="0.15694444444444444"/>
  <pageSetup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SheetLayoutView="100" workbookViewId="0" topLeftCell="A1">
      <selection activeCell="G20" sqref="G20"/>
    </sheetView>
  </sheetViews>
  <sheetFormatPr defaultColWidth="7.00390625" defaultRowHeight="14.25"/>
  <cols>
    <col min="1" max="1" width="12.00390625" style="1" customWidth="1"/>
    <col min="2" max="2" width="37.25390625" style="1" customWidth="1"/>
    <col min="3" max="3" width="26.75390625" style="1" customWidth="1"/>
    <col min="4" max="4" width="8.125" style="1" bestFit="1" customWidth="1"/>
    <col min="5" max="16384" width="7.00390625" style="1" customWidth="1"/>
  </cols>
  <sheetData>
    <row r="1" spans="1:3" ht="14.25" customHeight="1">
      <c r="A1" s="2" t="s">
        <v>202</v>
      </c>
      <c r="B1" s="2"/>
      <c r="C1" s="2"/>
    </row>
    <row r="2" spans="1:3" ht="14.25" customHeight="1">
      <c r="A2" s="2"/>
      <c r="B2" s="2"/>
      <c r="C2" s="2"/>
    </row>
    <row r="3" ht="14.25" customHeight="1"/>
    <row r="4" spans="1:3" ht="14.25" customHeight="1">
      <c r="A4" s="3" t="s">
        <v>203</v>
      </c>
      <c r="B4" s="3"/>
      <c r="C4" s="4" t="s">
        <v>81</v>
      </c>
    </row>
    <row r="5" spans="1:3" ht="27.75" customHeight="1">
      <c r="A5" s="6" t="s">
        <v>204</v>
      </c>
      <c r="B5" s="6" t="s">
        <v>205</v>
      </c>
      <c r="C5" s="5" t="s">
        <v>206</v>
      </c>
    </row>
    <row r="6" spans="1:3" ht="14.25" customHeight="1">
      <c r="A6" s="29"/>
      <c r="B6" s="6" t="s">
        <v>96</v>
      </c>
      <c r="C6" s="8">
        <f>SUM(C7,C24,C19)</f>
        <v>2488.82</v>
      </c>
    </row>
    <row r="7" spans="1:3" ht="14.25" customHeight="1">
      <c r="A7" s="7" t="s">
        <v>207</v>
      </c>
      <c r="B7" s="9" t="s">
        <v>208</v>
      </c>
      <c r="C7" s="8">
        <f>SUM(C8:C9,C12:C18)</f>
        <v>2258.29</v>
      </c>
    </row>
    <row r="8" spans="1:3" ht="14.25" customHeight="1">
      <c r="A8" s="7" t="s">
        <v>209</v>
      </c>
      <c r="B8" s="9" t="s">
        <v>210</v>
      </c>
      <c r="C8" s="8">
        <v>60.39</v>
      </c>
    </row>
    <row r="9" spans="1:3" ht="14.25" customHeight="1">
      <c r="A9" s="7" t="s">
        <v>211</v>
      </c>
      <c r="B9" s="9" t="s">
        <v>212</v>
      </c>
      <c r="C9" s="8">
        <f>SUM(C10:C11)</f>
        <v>281.38</v>
      </c>
    </row>
    <row r="10" spans="1:3" ht="14.25" customHeight="1">
      <c r="A10" s="7" t="s">
        <v>213</v>
      </c>
      <c r="B10" s="9" t="s">
        <v>214</v>
      </c>
      <c r="C10" s="8">
        <v>133.81</v>
      </c>
    </row>
    <row r="11" spans="1:3" ht="14.25" customHeight="1">
      <c r="A11" s="7" t="s">
        <v>215</v>
      </c>
      <c r="B11" s="9" t="s">
        <v>216</v>
      </c>
      <c r="C11" s="8">
        <v>147.57</v>
      </c>
    </row>
    <row r="12" spans="1:3" ht="14.25" customHeight="1">
      <c r="A12" s="7" t="s">
        <v>217</v>
      </c>
      <c r="B12" s="9" t="s">
        <v>218</v>
      </c>
      <c r="C12" s="8">
        <v>438.55</v>
      </c>
    </row>
    <row r="13" spans="1:3" ht="14.25" customHeight="1">
      <c r="A13" s="7" t="s">
        <v>219</v>
      </c>
      <c r="B13" s="9" t="s">
        <v>220</v>
      </c>
      <c r="C13" s="8">
        <v>1034.72</v>
      </c>
    </row>
    <row r="14" spans="1:3" ht="14.25" customHeight="1">
      <c r="A14" s="7">
        <v>30108</v>
      </c>
      <c r="B14" s="9" t="s">
        <v>221</v>
      </c>
      <c r="C14" s="8">
        <v>110.57</v>
      </c>
    </row>
    <row r="15" spans="1:3" ht="14.25" customHeight="1">
      <c r="A15" s="7">
        <v>30109</v>
      </c>
      <c r="B15" s="9" t="s">
        <v>222</v>
      </c>
      <c r="C15" s="8">
        <v>55.28</v>
      </c>
    </row>
    <row r="16" spans="1:3" ht="14.25" customHeight="1">
      <c r="A16" s="7">
        <v>30110</v>
      </c>
      <c r="B16" s="9" t="s">
        <v>223</v>
      </c>
      <c r="C16" s="8">
        <v>67.66</v>
      </c>
    </row>
    <row r="17" spans="1:3" ht="14.25" customHeight="1">
      <c r="A17" s="7">
        <v>30112</v>
      </c>
      <c r="B17" s="9" t="s">
        <v>224</v>
      </c>
      <c r="C17" s="8">
        <v>2.86</v>
      </c>
    </row>
    <row r="18" spans="1:3" s="1" customFormat="1" ht="14.25" customHeight="1">
      <c r="A18" s="7">
        <v>30113</v>
      </c>
      <c r="B18" s="9" t="s">
        <v>225</v>
      </c>
      <c r="C18" s="8">
        <v>206.88</v>
      </c>
    </row>
    <row r="19" spans="1:3" ht="14.25" customHeight="1">
      <c r="A19" s="7" t="s">
        <v>226</v>
      </c>
      <c r="B19" s="9" t="s">
        <v>227</v>
      </c>
      <c r="C19" s="8">
        <f>SUM(C20:C21,C22:C23)</f>
        <v>230.42000000000002</v>
      </c>
    </row>
    <row r="20" spans="1:3" ht="14.25" customHeight="1">
      <c r="A20" s="7" t="s">
        <v>228</v>
      </c>
      <c r="B20" s="9" t="s">
        <v>229</v>
      </c>
      <c r="C20" s="8">
        <v>15.61</v>
      </c>
    </row>
    <row r="21" spans="1:3" ht="14.25" customHeight="1">
      <c r="A21" s="7" t="s">
        <v>230</v>
      </c>
      <c r="B21" s="9" t="s">
        <v>231</v>
      </c>
      <c r="C21" s="8">
        <v>40.59</v>
      </c>
    </row>
    <row r="22" spans="1:3" ht="14.25" customHeight="1">
      <c r="A22" s="7" t="s">
        <v>232</v>
      </c>
      <c r="B22" s="9" t="s">
        <v>233</v>
      </c>
      <c r="C22" s="8">
        <v>107.9</v>
      </c>
    </row>
    <row r="23" spans="1:3" ht="14.25" customHeight="1">
      <c r="A23" s="7" t="s">
        <v>234</v>
      </c>
      <c r="B23" s="9" t="s">
        <v>235</v>
      </c>
      <c r="C23" s="8">
        <v>66.32</v>
      </c>
    </row>
    <row r="24" spans="1:3" ht="14.25" customHeight="1">
      <c r="A24" s="7" t="s">
        <v>236</v>
      </c>
      <c r="B24" s="9" t="s">
        <v>237</v>
      </c>
      <c r="C24" s="8">
        <f>SUM(,C25)</f>
        <v>0.11</v>
      </c>
    </row>
    <row r="25" spans="1:3" ht="14.25" customHeight="1">
      <c r="A25" s="7" t="s">
        <v>238</v>
      </c>
      <c r="B25" s="9" t="s">
        <v>239</v>
      </c>
      <c r="C25" s="8">
        <f>SUM(C26)</f>
        <v>0.11</v>
      </c>
    </row>
    <row r="26" spans="1:3" ht="14.25" customHeight="1">
      <c r="A26" s="7" t="s">
        <v>240</v>
      </c>
      <c r="B26" s="9" t="s">
        <v>241</v>
      </c>
      <c r="C26" s="8">
        <v>0.11</v>
      </c>
    </row>
    <row r="27" ht="14.25" customHeight="1"/>
    <row r="28" ht="14.25" customHeight="1">
      <c r="A28" s="3"/>
    </row>
    <row r="29" spans="1:3" ht="14.25" customHeight="1">
      <c r="A29" s="3"/>
      <c r="C29" s="4"/>
    </row>
  </sheetData>
  <sheetProtection/>
  <mergeCells count="2">
    <mergeCell ref="A4:B4"/>
    <mergeCell ref="A1:C2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F24" sqref="F24"/>
    </sheetView>
  </sheetViews>
  <sheetFormatPr defaultColWidth="9.00390625" defaultRowHeight="14.25"/>
  <cols>
    <col min="1" max="1" width="9.00390625" style="13" customWidth="1"/>
    <col min="2" max="2" width="22.00390625" style="13" customWidth="1"/>
    <col min="3" max="3" width="20.625" style="13" customWidth="1"/>
    <col min="4" max="4" width="25.00390625" style="13" customWidth="1"/>
    <col min="5" max="5" width="20.00390625" style="13" customWidth="1"/>
    <col min="6" max="6" width="18.50390625" style="13" customWidth="1"/>
    <col min="7" max="16384" width="9.00390625" style="13" customWidth="1"/>
  </cols>
  <sheetData>
    <row r="1" spans="1:6" ht="22.5">
      <c r="A1" s="14" t="s">
        <v>242</v>
      </c>
      <c r="B1" s="14"/>
      <c r="C1" s="14"/>
      <c r="D1" s="14"/>
      <c r="E1" s="14"/>
      <c r="F1" s="14"/>
    </row>
    <row r="2" spans="1:6" ht="14.25">
      <c r="A2" s="15" t="s">
        <v>243</v>
      </c>
      <c r="B2" s="15"/>
      <c r="C2" s="15"/>
      <c r="D2" s="15"/>
      <c r="E2" s="15"/>
      <c r="F2" s="15"/>
    </row>
    <row r="3" spans="1:6" ht="34.5" customHeight="1">
      <c r="A3" s="16" t="s">
        <v>244</v>
      </c>
      <c r="B3" s="16"/>
      <c r="C3" s="17" t="s">
        <v>245</v>
      </c>
      <c r="D3" s="17" t="s">
        <v>246</v>
      </c>
      <c r="E3" s="17" t="s">
        <v>247</v>
      </c>
      <c r="F3" s="17" t="s">
        <v>248</v>
      </c>
    </row>
    <row r="4" spans="1:6" ht="24.75" customHeight="1">
      <c r="A4" s="18" t="s">
        <v>17</v>
      </c>
      <c r="B4" s="19"/>
      <c r="C4" s="20">
        <f>SUM(C5:C7)</f>
        <v>50</v>
      </c>
      <c r="D4" s="20">
        <f>SUM(D5:D7)</f>
        <v>25</v>
      </c>
      <c r="E4" s="21">
        <f aca="true" t="shared" si="0" ref="E4:E6">D4/C4-1</f>
        <v>-0.5</v>
      </c>
      <c r="F4" s="22"/>
    </row>
    <row r="5" spans="1:6" ht="24.75" customHeight="1">
      <c r="A5" s="23" t="s">
        <v>249</v>
      </c>
      <c r="B5" s="24"/>
      <c r="C5" s="20">
        <v>25</v>
      </c>
      <c r="D5" s="25">
        <v>0</v>
      </c>
      <c r="E5" s="21">
        <f t="shared" si="0"/>
        <v>-1</v>
      </c>
      <c r="F5" s="22" t="s">
        <v>250</v>
      </c>
    </row>
    <row r="6" spans="1:6" ht="24.75" customHeight="1">
      <c r="A6" s="23" t="s">
        <v>251</v>
      </c>
      <c r="B6" s="24"/>
      <c r="C6" s="20">
        <v>25</v>
      </c>
      <c r="D6" s="25">
        <v>25</v>
      </c>
      <c r="E6" s="21">
        <f t="shared" si="0"/>
        <v>0</v>
      </c>
      <c r="F6" s="22"/>
    </row>
    <row r="7" spans="1:6" ht="24.75" customHeight="1">
      <c r="A7" s="23" t="s">
        <v>252</v>
      </c>
      <c r="B7" s="24"/>
      <c r="C7" s="20">
        <v>0</v>
      </c>
      <c r="D7" s="25">
        <v>0</v>
      </c>
      <c r="E7" s="21"/>
      <c r="F7" s="22"/>
    </row>
    <row r="8" spans="1:6" ht="24.75" customHeight="1">
      <c r="A8" s="24" t="s">
        <v>253</v>
      </c>
      <c r="B8" s="26" t="s">
        <v>254</v>
      </c>
      <c r="C8" s="27"/>
      <c r="D8" s="25"/>
      <c r="E8" s="22"/>
      <c r="F8" s="22"/>
    </row>
    <row r="9" spans="1:6" ht="24.75" customHeight="1">
      <c r="A9" s="24"/>
      <c r="B9" s="26" t="s">
        <v>255</v>
      </c>
      <c r="C9" s="27"/>
      <c r="D9" s="25"/>
      <c r="E9" s="22"/>
      <c r="F9" s="22"/>
    </row>
    <row r="10" spans="1:6" ht="14.25">
      <c r="A10" s="28" t="s">
        <v>256</v>
      </c>
      <c r="B10" s="28"/>
      <c r="C10" s="28"/>
      <c r="D10" s="28"/>
      <c r="E10" s="28"/>
      <c r="F10" s="28"/>
    </row>
  </sheetData>
  <sheetProtection/>
  <mergeCells count="8">
    <mergeCell ref="A1:F1"/>
    <mergeCell ref="A2:F2"/>
    <mergeCell ref="A3:B3"/>
    <mergeCell ref="A4:B4"/>
    <mergeCell ref="A5:B5"/>
    <mergeCell ref="A6:B6"/>
    <mergeCell ref="A7:B7"/>
    <mergeCell ref="A10:F1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qf</dc:creator>
  <cp:keywords/>
  <dc:description/>
  <cp:lastModifiedBy>水</cp:lastModifiedBy>
  <dcterms:created xsi:type="dcterms:W3CDTF">2017-02-24T01:20:56Z</dcterms:created>
  <dcterms:modified xsi:type="dcterms:W3CDTF">2022-09-22T09:14:42Z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