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tabRatio="985" firstSheet="2" activeTab="8"/>
  </bookViews>
  <sheets>
    <sheet name="目录" sheetId="1" r:id="rId1"/>
    <sheet name="2022年部门收支预算总表（功能科目）" sheetId="2" r:id="rId2"/>
    <sheet name="2022年部门收支预算总表（经济科目）" sheetId="3" r:id="rId3"/>
    <sheet name="2022年部门预算收入总表" sheetId="4" r:id="rId4"/>
    <sheet name="2022年部门预算支出总表" sheetId="5" r:id="rId5"/>
    <sheet name="2022年财政拨款收支总表" sheetId="6" r:id="rId6"/>
    <sheet name="2022年一般公共预算支出表" sheetId="7" r:id="rId7"/>
    <sheet name="2022年部门一般公共预算基本支出表" sheetId="8" r:id="rId8"/>
    <sheet name="2022年部门三公经费预算表" sheetId="9" r:id="rId9"/>
    <sheet name="2022年政府性基金预算支出表" sheetId="10" r:id="rId10"/>
  </sheets>
  <definedNames>
    <definedName name="_xlnm.Print_Titles" localSheetId="5">'2022年财政拨款收支总表'!$1:$6</definedName>
    <definedName name="_xlnm.Print_Titles" localSheetId="1">'2022年部门收支预算总表（功能科目）'!$1:$6</definedName>
    <definedName name="_xlnm.Print_Titles" localSheetId="4">'2022年部门预算支出总表'!$1:$5</definedName>
    <definedName name="_xlnm.Print_Titles" localSheetId="6">'2022年一般公共预算支出表'!$1:$5</definedName>
    <definedName name="_xlnm._FilterDatabase" localSheetId="4" hidden="1">'2022年部门预算支出总表'!$A$1:$B$82</definedName>
    <definedName name="_xlnm._FilterDatabase" localSheetId="6" hidden="1">'2022年一般公共预算支出表'!$A$1:$B$80</definedName>
  </definedNames>
  <calcPr fullCalcOnLoad="1"/>
</workbook>
</file>

<file path=xl/sharedStrings.xml><?xml version="1.0" encoding="utf-8"?>
<sst xmlns="http://schemas.openxmlformats.org/spreadsheetml/2006/main" count="561" uniqueCount="258">
  <si>
    <t>临安区青山湖科技城管委会2022年部门预算公开目录</t>
  </si>
  <si>
    <t>部门收支预算总表（功能科目）</t>
  </si>
  <si>
    <t>部门收支预算总表（经济科目）</t>
  </si>
  <si>
    <t>部门预算收入总表</t>
  </si>
  <si>
    <t>部门预算支出总表</t>
  </si>
  <si>
    <t>财政拨款收支总表</t>
  </si>
  <si>
    <t>一般公共预算支出表</t>
  </si>
  <si>
    <t>部门一般公共预算基本支出表</t>
  </si>
  <si>
    <t>部门“三公”经费表</t>
  </si>
  <si>
    <t>政府性基金预算支出表</t>
  </si>
  <si>
    <t>2022年部门收支预算总表（功能科目）</t>
  </si>
  <si>
    <t>单位：青山湖科技城管委会</t>
  </si>
  <si>
    <t>万元</t>
  </si>
  <si>
    <t>收入</t>
  </si>
  <si>
    <t>支出</t>
  </si>
  <si>
    <t>项目</t>
  </si>
  <si>
    <t>年初预算</t>
  </si>
  <si>
    <t>合计</t>
  </si>
  <si>
    <t>一般公共预算</t>
  </si>
  <si>
    <t>基金预算</t>
  </si>
  <si>
    <t>财政专户管理资金</t>
  </si>
  <si>
    <t>一般公共服务支出</t>
  </si>
  <si>
    <t>其他收入</t>
  </si>
  <si>
    <t xml:space="preserve">  统计信息事务</t>
  </si>
  <si>
    <t>政府性基金</t>
  </si>
  <si>
    <t xml:space="preserve">    其他统计信息事务支出</t>
  </si>
  <si>
    <t xml:space="preserve">  档案事务</t>
  </si>
  <si>
    <t xml:space="preserve">    其他档案事务支出</t>
  </si>
  <si>
    <t>教育支出</t>
  </si>
  <si>
    <t xml:space="preserve">  普通教育</t>
  </si>
  <si>
    <t xml:space="preserve">    小学教育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</si>
  <si>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</si>
  <si>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</si>
  <si>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</si>
  <si>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</si>
  <si>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 其他社会保障和就业支出</t>
  </si>
  <si>
    <t xml:space="preserve"> 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</si>
  <si>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</si>
  <si>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</si>
  <si>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</si>
  <si>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</si>
  <si>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>节能环保支出</t>
  </si>
  <si>
    <t xml:space="preserve">  污染防治</t>
  </si>
  <si>
    <t xml:space="preserve">    水体</t>
  </si>
  <si>
    <t>城乡社区支出</t>
  </si>
  <si>
    <t xml:space="preserve">  其他城乡社区支出</t>
  </si>
  <si>
    <t xml:space="preserve">    其他城乡社区支出</t>
  </si>
  <si>
    <t xml:space="preserve">  国有土地使用权出让收入安排的支出</t>
  </si>
  <si>
    <t xml:space="preserve">    征地和拆迁补偿支出</t>
  </si>
  <si>
    <t xml:space="preserve">    其他国有土地使用权出让收入安排的支出</t>
  </si>
  <si>
    <t>农林水支出</t>
  </si>
  <si>
    <t xml:space="preserve">  农村综合改革</t>
  </si>
  <si>
    <t xml:space="preserve">    对村民委员会和村党支部的补助</t>
  </si>
  <si>
    <t>交通运输支出</t>
  </si>
  <si>
    <t xml:space="preserve">  其他交通运输支出</t>
  </si>
  <si>
    <t xml:space="preserve">     公共交通运营补助</t>
  </si>
  <si>
    <t>资源勘探工业信息等支出</t>
  </si>
  <si>
    <t xml:space="preserve">  支持中小企业发展和管理支出</t>
  </si>
  <si>
    <t xml:space="preserve">    其他支持中小企业发展和管理支出</t>
  </si>
  <si>
    <t>住房保障支出</t>
  </si>
  <si>
    <t xml:space="preserve">  住房改革支出</t>
  </si>
  <si>
    <t xml:space="preserve">    住房公积金</t>
  </si>
  <si>
    <t>灾害防治及应急管理支出</t>
  </si>
  <si>
    <t xml:space="preserve">  应急管理事务</t>
  </si>
  <si>
    <t xml:space="preserve">    其他应急管理支出</t>
  </si>
  <si>
    <t>预备费</t>
  </si>
  <si>
    <t>其他支出</t>
  </si>
  <si>
    <t xml:space="preserve">   其他政府性基金及对应专项债务收入安排的支出</t>
  </si>
  <si>
    <t xml:space="preserve">     其他政府性基金安排的支出</t>
  </si>
  <si>
    <t>本年收入小计：</t>
  </si>
  <si>
    <t>本年支出小计</t>
  </si>
  <si>
    <t>其他应付款</t>
  </si>
  <si>
    <t xml:space="preserve">   专项资金</t>
  </si>
  <si>
    <t xml:space="preserve">     科技专项</t>
  </si>
  <si>
    <t xml:space="preserve">   城西大走廊专项资金（省级）</t>
  </si>
  <si>
    <t>历年结余</t>
  </si>
  <si>
    <t>财政专户专项资金结余</t>
  </si>
  <si>
    <t>收入合计：</t>
  </si>
  <si>
    <t>支出合计：</t>
  </si>
  <si>
    <r>
      <t>2022</t>
    </r>
    <r>
      <rPr>
        <b/>
        <sz val="16"/>
        <rFont val="宋体"/>
        <family val="0"/>
      </rPr>
      <t>年部门收支预算总表</t>
    </r>
    <r>
      <rPr>
        <b/>
        <sz val="16"/>
        <rFont val="楷体_GB2312"/>
        <family val="3"/>
      </rPr>
      <t>(经济科目)</t>
    </r>
  </si>
  <si>
    <t>单位：万元</t>
  </si>
  <si>
    <t>公共财政预算</t>
  </si>
  <si>
    <t>基本支出</t>
  </si>
  <si>
    <t xml:space="preserve">  一般预算收入</t>
  </si>
  <si>
    <t xml:space="preserve">  工资福利支出</t>
  </si>
  <si>
    <t xml:space="preserve">  政府性基金收入</t>
  </si>
  <si>
    <t xml:space="preserve">  商品和服务支出</t>
  </si>
  <si>
    <t xml:space="preserve">  对个人和家庭的补助</t>
  </si>
  <si>
    <t>项目支出</t>
  </si>
  <si>
    <t>本年支出小计：</t>
  </si>
  <si>
    <t>2022年部门预算收入总表</t>
  </si>
  <si>
    <t>单位： 青山湖科技城管委会</t>
  </si>
  <si>
    <t>单位代码</t>
  </si>
  <si>
    <t>单位名称(科目)</t>
  </si>
  <si>
    <t>财政专户收入</t>
  </si>
  <si>
    <t>总计</t>
  </si>
  <si>
    <t>青山湖科技城管委会</t>
  </si>
  <si>
    <t xml:space="preserve">2022年部门预算支出总表 </t>
  </si>
  <si>
    <t>单位名称(项目类别/名称)</t>
  </si>
  <si>
    <t>功能分类名称</t>
  </si>
  <si>
    <t>基金预算支出</t>
  </si>
  <si>
    <t>城西大走廊专项资金（省级）</t>
  </si>
  <si>
    <t xml:space="preserve">    青山湖科技城管委会</t>
  </si>
  <si>
    <t xml:space="preserve">    基本支出</t>
  </si>
  <si>
    <t xml:space="preserve">      工资福利支出</t>
  </si>
  <si>
    <t xml:space="preserve">       在职人员经费</t>
  </si>
  <si>
    <t>2150899其他支持中小企业发展和管理支出</t>
  </si>
  <si>
    <t xml:space="preserve">       奖金</t>
  </si>
  <si>
    <t xml:space="preserve">       社会保障</t>
  </si>
  <si>
    <t xml:space="preserve">         基本养老保险</t>
  </si>
  <si>
    <t>2080505机关事业单位基本养老保险缴费支出</t>
  </si>
  <si>
    <t xml:space="preserve">         职业年金</t>
  </si>
  <si>
    <t>2080506机关事业单位职业年金缴费支出</t>
  </si>
  <si>
    <t xml:space="preserve">         行政医保缴费</t>
  </si>
  <si>
    <t>2101101行政单位医疗</t>
  </si>
  <si>
    <t xml:space="preserve">         事业医保缴费</t>
  </si>
  <si>
    <t>2101102事业单位医疗</t>
  </si>
  <si>
    <t xml:space="preserve">         其他社会保障</t>
  </si>
  <si>
    <t>2089999其他社会保障和就业支出</t>
  </si>
  <si>
    <t xml:space="preserve">       住房公积金</t>
  </si>
  <si>
    <t>2210201住房公积金</t>
  </si>
  <si>
    <t xml:space="preserve">      商品和服务支出</t>
  </si>
  <si>
    <t xml:space="preserve">       公用经费</t>
  </si>
  <si>
    <t xml:space="preserve">       公共交通专项</t>
  </si>
  <si>
    <t xml:space="preserve">       车改补贴（公务员）</t>
  </si>
  <si>
    <t xml:space="preserve">       车改补贴（事业）</t>
  </si>
  <si>
    <t xml:space="preserve">       福利费</t>
  </si>
  <si>
    <t xml:space="preserve">       体检费</t>
  </si>
  <si>
    <t xml:space="preserve">       工会经费</t>
  </si>
  <si>
    <t xml:space="preserve">      对个人和家庭的补助</t>
  </si>
  <si>
    <t>其他对个人家庭补助支出</t>
  </si>
  <si>
    <t xml:space="preserve">    项目支出</t>
  </si>
  <si>
    <t>规划编制专项</t>
  </si>
  <si>
    <t>2129901其他城乡社区支出</t>
  </si>
  <si>
    <t>宣传广告专项</t>
  </si>
  <si>
    <t>招商引资专项</t>
  </si>
  <si>
    <t>大物业专项</t>
  </si>
  <si>
    <t>党建社团专项</t>
  </si>
  <si>
    <t>内审专项业务费</t>
  </si>
  <si>
    <t>造价咨询服务费</t>
  </si>
  <si>
    <t>统计专项</t>
  </si>
  <si>
    <t>2010599其他统计事务支出</t>
  </si>
  <si>
    <t>档案整理</t>
  </si>
  <si>
    <t>2012699其他档案事务支出</t>
  </si>
  <si>
    <t>安全生产及环境保护专项</t>
  </si>
  <si>
    <t>2240199其他应急管理支出</t>
  </si>
  <si>
    <t>固定资产、信息网络及软件购置</t>
  </si>
  <si>
    <t>厂房楼宇空间建档</t>
  </si>
  <si>
    <t>咨询服务费</t>
  </si>
  <si>
    <t>企业员工培训</t>
  </si>
  <si>
    <t>平安创建经费</t>
  </si>
  <si>
    <t>指挥中心等设备租赁</t>
  </si>
  <si>
    <t>其他行政事业专项</t>
  </si>
  <si>
    <t>科技专项——城西产业集聚区创新发展专项补助</t>
  </si>
  <si>
    <t>科技专项——城西大走廊创新发展专项资金补助</t>
  </si>
  <si>
    <t>科技专项——先进精密仪器平台装修补助</t>
  </si>
  <si>
    <t>科技专项——华立产业园（含华立科技、华正新材料）项目补助</t>
  </si>
  <si>
    <t>科技专项——奕力科技项目</t>
  </si>
  <si>
    <t>科技专项——信创动力项目补助</t>
  </si>
  <si>
    <t>科技专项——凤凰光学项目补助</t>
  </si>
  <si>
    <t>科技专项——昕原半导体项目</t>
  </si>
  <si>
    <t>科技专项——所托瑞安项目</t>
  </si>
  <si>
    <t>科技专项——华正能源铝塑复合膜项目</t>
  </si>
  <si>
    <t>科技专项——服务券补助经费</t>
  </si>
  <si>
    <t>科技专项——入孵企业\加速器房租补贴</t>
  </si>
  <si>
    <t>科技专项——小微园补助等</t>
  </si>
  <si>
    <t>科技专项——众创空间（孵化器）补助、奖励等</t>
  </si>
  <si>
    <t>科技专项——“中国芯”集成电路青山湖论坛</t>
  </si>
  <si>
    <t>科技专项——物联网产业协会运营</t>
  </si>
  <si>
    <t>科技专项——科技大市场建设服务费</t>
  </si>
  <si>
    <t>科技专项——省知识产权维权中心服务费</t>
  </si>
  <si>
    <t>科技专项——云制造小镇运营经费</t>
  </si>
  <si>
    <t>科技专项——微纳技术及应用产业创新服务综合体运营经费</t>
  </si>
  <si>
    <t>科技专项——乌镇街产业运营服务费</t>
  </si>
  <si>
    <t>科技专项——优迈科技项目补助</t>
  </si>
  <si>
    <t>人才专项——人才服务经费</t>
  </si>
  <si>
    <t>人才专项——驰拓项目补助</t>
  </si>
  <si>
    <t>人才专项——高层次人才创新创业政策补贴</t>
  </si>
  <si>
    <t>城市维护费专项——监控类</t>
  </si>
  <si>
    <t>2129999其他城乡社区支出</t>
  </si>
  <si>
    <t>城市维护费专项——公共交通补助</t>
  </si>
  <si>
    <t>2149901公共交通运输补助</t>
  </si>
  <si>
    <t>城市维护费专项——排水公司贴息及亏补</t>
  </si>
  <si>
    <t>2110302水体</t>
  </si>
  <si>
    <t>各类补助专项——其他</t>
  </si>
  <si>
    <t>2130705对村民委员会和村党支部的补助</t>
  </si>
  <si>
    <t>各类补助专项——教育</t>
  </si>
  <si>
    <t>20502普通教育</t>
  </si>
  <si>
    <t xml:space="preserve">   预备费</t>
  </si>
  <si>
    <t>227预备费</t>
  </si>
  <si>
    <t>土地出让金</t>
  </si>
  <si>
    <t>2120801征地和拆迁补偿支出</t>
  </si>
  <si>
    <t>2120899其他国有土地使用权出让收入安排的支出</t>
  </si>
  <si>
    <t>2290401其他政府性基金安排的支出</t>
  </si>
  <si>
    <t>2022年财政拨款收支总表</t>
  </si>
  <si>
    <t xml:space="preserve">2022年部门一般公共预算支出总表 </t>
  </si>
  <si>
    <t>2022年部门一般公共预算基本支出表</t>
  </si>
  <si>
    <t xml:space="preserve">单位：青山湖科技城管委会 </t>
  </si>
  <si>
    <t>经济分类代码</t>
  </si>
  <si>
    <t>经济分类</t>
  </si>
  <si>
    <t>金额</t>
  </si>
  <si>
    <t>301</t>
  </si>
  <si>
    <t>工资福利支出</t>
  </si>
  <si>
    <t>30107</t>
  </si>
  <si>
    <t xml:space="preserve">  绩效工资</t>
  </si>
  <si>
    <t>30101</t>
  </si>
  <si>
    <t xml:space="preserve">  基本工资</t>
  </si>
  <si>
    <t>3010101</t>
  </si>
  <si>
    <t xml:space="preserve">    职务(岗位)工资</t>
  </si>
  <si>
    <t>3010102</t>
  </si>
  <si>
    <t xml:space="preserve">    级别(技术等级、薪级)工资</t>
  </si>
  <si>
    <t>30102</t>
  </si>
  <si>
    <t xml:space="preserve">  津贴补贴</t>
  </si>
  <si>
    <t>30103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</si>
  <si>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</si>
  <si>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</si>
  <si>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</si>
  <si>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</si>
  <si>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</si>
  <si>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</si>
  <si>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302</t>
  </si>
  <si>
    <t>商品和服务支出</t>
  </si>
  <si>
    <t>30228</t>
  </si>
  <si>
    <t xml:space="preserve">  工会经费</t>
  </si>
  <si>
    <t>30229</t>
  </si>
  <si>
    <t xml:space="preserve">  福利费</t>
  </si>
  <si>
    <t>30230</t>
  </si>
  <si>
    <t xml:space="preserve">  公用经费</t>
  </si>
  <si>
    <t>30239</t>
  </si>
  <si>
    <t xml:space="preserve">  其他交通费用</t>
  </si>
  <si>
    <t>303</t>
  </si>
  <si>
    <t>对个人和家庭的补助</t>
  </si>
  <si>
    <t>30399</t>
  </si>
  <si>
    <t xml:space="preserve">  其他对个人和家庭的补助支出</t>
  </si>
  <si>
    <t>3039902</t>
  </si>
  <si>
    <t xml:space="preserve">    其他(其他对个人和家庭补助支出)</t>
  </si>
  <si>
    <t>2022年部门“三公经费”预算表</t>
  </si>
  <si>
    <t>单位：  青山湖科技城管委会                                                                                                                  万元</t>
  </si>
  <si>
    <t>“三公经费”科目</t>
  </si>
  <si>
    <t>2021年预算数</t>
  </si>
  <si>
    <t>2022年预算数</t>
  </si>
  <si>
    <t>同比增幅</t>
  </si>
  <si>
    <t>备注</t>
  </si>
  <si>
    <t>1.因公出国（境）经费</t>
  </si>
  <si>
    <t>2.公务接待费</t>
  </si>
  <si>
    <t>3.公务用车购置及运行费</t>
  </si>
  <si>
    <t>其中：</t>
  </si>
  <si>
    <t>公务用车购置费</t>
  </si>
  <si>
    <t>公务用车运行费</t>
  </si>
  <si>
    <t>注：增减原因必须填写在备注</t>
  </si>
  <si>
    <t>2022年政府性基金预算支出表</t>
  </si>
  <si>
    <t>功能分类代码</t>
  </si>
  <si>
    <t>单位名称(功能分类)</t>
  </si>
  <si>
    <t>小计</t>
  </si>
  <si>
    <t>经常性项目</t>
  </si>
  <si>
    <t>一次性项目</t>
  </si>
  <si>
    <t>重点民生项目</t>
  </si>
  <si>
    <t>其他资本性支出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</si>
</sst>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-#,##0.00"/>
    <numFmt numFmtId="177" formatCode="#0.00"/>
    <numFmt numFmtId="178" formatCode="0.0000_ "/>
    <numFmt numFmtId="179" formatCode="0.000_ "/>
    <numFmt numFmtId="180" formatCode="0.000000_ "/>
    <numFmt numFmtId="181" formatCode="0.00000_ "/>
  </numFmts>
  <fonts count="3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b/>
      <sz val="9"/>
      <name val="宋体"/>
      <family val="0"/>
    </font>
    <font>
      <b/>
      <sz val="18"/>
      <color indexed="8"/>
      <name val="SimSun"/>
      <family val="0"/>
    </font>
    <font>
      <sz val="9"/>
      <color indexed="8"/>
      <name val="SimSun"/>
      <family val="0"/>
    </font>
    <font>
      <b/>
      <sz val="12"/>
      <color indexed="8"/>
      <name val="SimSun"/>
      <family val="0"/>
    </font>
    <font>
      <sz val="10.5"/>
      <color indexed="8"/>
      <name val="SimSun"/>
      <family val="0"/>
    </font>
    <font>
      <sz val="10"/>
      <name val="宋体"/>
      <family val="0"/>
    </font>
    <font>
      <sz val="16"/>
      <name val="楷体_GB2312"/>
      <family val="3"/>
    </font>
    <font>
      <b/>
      <sz val="8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6"/>
      <name val="仿宋_GB2312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b/>
      <sz val="16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2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4" fillId="0" borderId="3" applyNumberFormat="0" applyFill="0" applyAlignment="0" applyProtection="0"/>
    <xf numFmtId="0" fontId="22" fillId="7" borderId="0" applyNumberFormat="0" applyBorder="0" applyAlignment="0" applyProtection="0"/>
    <xf numFmtId="0" fontId="20" fillId="0" borderId="4" applyNumberFormat="0" applyFill="0" applyAlignment="0" applyProtection="0"/>
    <xf numFmtId="0" fontId="22" fillId="8" borderId="0" applyNumberFormat="0" applyBorder="0" applyAlignment="0" applyProtection="0"/>
    <xf numFmtId="0" fontId="31" fillId="4" borderId="5" applyNumberFormat="0" applyAlignment="0" applyProtection="0"/>
    <xf numFmtId="0" fontId="26" fillId="4" borderId="1" applyNumberFormat="0" applyAlignment="0" applyProtection="0"/>
    <xf numFmtId="0" fontId="23" fillId="9" borderId="6" applyNumberFormat="0" applyAlignment="0" applyProtection="0"/>
    <xf numFmtId="0" fontId="15" fillId="10" borderId="0" applyNumberFormat="0" applyBorder="0" applyAlignment="0" applyProtection="0"/>
    <xf numFmtId="0" fontId="22" fillId="11" borderId="0" applyNumberFormat="0" applyBorder="0" applyAlignment="0" applyProtection="0"/>
    <xf numFmtId="0" fontId="33" fillId="0" borderId="7" applyNumberFormat="0" applyFill="0" applyAlignment="0" applyProtection="0"/>
    <xf numFmtId="0" fontId="2" fillId="0" borderId="0">
      <alignment/>
      <protection/>
    </xf>
    <xf numFmtId="0" fontId="19" fillId="0" borderId="8" applyNumberFormat="0" applyFill="0" applyAlignment="0" applyProtection="0"/>
    <xf numFmtId="0" fontId="30" fillId="10" borderId="0" applyNumberFormat="0" applyBorder="0" applyAlignment="0" applyProtection="0"/>
    <xf numFmtId="0" fontId="32" fillId="8" borderId="0" applyNumberFormat="0" applyBorder="0" applyAlignment="0" applyProtection="0"/>
    <xf numFmtId="0" fontId="15" fillId="12" borderId="0" applyNumberFormat="0" applyBorder="0" applyAlignment="0" applyProtection="0"/>
    <xf numFmtId="0" fontId="2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 vertical="center"/>
      <protection/>
    </xf>
    <xf numFmtId="0" fontId="22" fillId="15" borderId="0" applyNumberFormat="0" applyBorder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22" fillId="16" borderId="0" applyNumberFormat="0" applyBorder="0" applyAlignment="0" applyProtection="0"/>
    <xf numFmtId="0" fontId="15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15" fillId="8" borderId="0" applyNumberFormat="0" applyBorder="0" applyAlignment="0" applyProtection="0"/>
    <xf numFmtId="0" fontId="22" fillId="17" borderId="0" applyNumberFormat="0" applyBorder="0" applyAlignment="0" applyProtection="0"/>
    <xf numFmtId="0" fontId="2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</cellStyleXfs>
  <cellXfs count="10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18" borderId="9" xfId="44" applyNumberFormat="1" applyFont="1" applyFill="1" applyBorder="1" applyAlignment="1">
      <alignment horizontal="left" vertical="center"/>
      <protection/>
    </xf>
    <xf numFmtId="176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horizontal="left"/>
    </xf>
    <xf numFmtId="0" fontId="3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36" fillId="0" borderId="9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5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right" vertical="center" wrapText="1"/>
    </xf>
    <xf numFmtId="10" fontId="9" fillId="0" borderId="9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77" fontId="8" fillId="0" borderId="9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78" fontId="2" fillId="0" borderId="9" xfId="0" applyNumberFormat="1" applyFont="1" applyFill="1" applyBorder="1" applyAlignment="1" applyProtection="1">
      <alignment horizontal="right" vertical="center"/>
      <protection/>
    </xf>
    <xf numFmtId="179" fontId="2" fillId="0" borderId="9" xfId="0" applyNumberFormat="1" applyFont="1" applyFill="1" applyBorder="1" applyAlignment="1" applyProtection="1">
      <alignment horizontal="right" vertical="center"/>
      <protection/>
    </xf>
    <xf numFmtId="0" fontId="0" fillId="18" borderId="0" xfId="0" applyFill="1" applyAlignment="1">
      <alignment vertical="center"/>
    </xf>
    <xf numFmtId="49" fontId="10" fillId="18" borderId="0" xfId="44" applyNumberFormat="1" applyFont="1" applyFill="1" applyBorder="1" applyAlignment="1">
      <alignment horizontal="center" vertical="center"/>
      <protection/>
    </xf>
    <xf numFmtId="49" fontId="10" fillId="18" borderId="0" xfId="44" applyNumberFormat="1" applyFont="1" applyFill="1" applyBorder="1" applyAlignment="1">
      <alignment horizontal="center" vertical="center"/>
      <protection/>
    </xf>
    <xf numFmtId="0" fontId="2" fillId="18" borderId="0" xfId="44" applyFont="1" applyFill="1">
      <alignment/>
      <protection/>
    </xf>
    <xf numFmtId="0" fontId="2" fillId="18" borderId="0" xfId="44" applyFont="1" applyFill="1" applyAlignment="1">
      <alignment horizontal="center"/>
      <protection/>
    </xf>
    <xf numFmtId="49" fontId="2" fillId="18" borderId="0" xfId="44" applyNumberFormat="1" applyFont="1" applyFill="1" applyBorder="1" applyAlignment="1">
      <alignment horizontal="left" vertical="center"/>
      <protection/>
    </xf>
    <xf numFmtId="49" fontId="2" fillId="18" borderId="9" xfId="44" applyNumberFormat="1" applyFont="1" applyFill="1" applyBorder="1" applyAlignment="1">
      <alignment horizontal="center" vertical="center"/>
      <protection/>
    </xf>
    <xf numFmtId="49" fontId="2" fillId="18" borderId="9" xfId="44" applyNumberFormat="1" applyFont="1" applyFill="1" applyBorder="1" applyAlignment="1">
      <alignment horizontal="center" vertical="center" wrapText="1"/>
      <protection/>
    </xf>
    <xf numFmtId="49" fontId="4" fillId="18" borderId="9" xfId="44" applyNumberFormat="1" applyFont="1" applyFill="1" applyBorder="1" applyAlignment="1">
      <alignment horizontal="center" vertical="center"/>
      <protection/>
    </xf>
    <xf numFmtId="180" fontId="4" fillId="18" borderId="9" xfId="44" applyNumberFormat="1" applyFont="1" applyFill="1" applyBorder="1" applyAlignment="1">
      <alignment horizontal="right" vertical="center"/>
      <protection/>
    </xf>
    <xf numFmtId="49" fontId="11" fillId="18" borderId="9" xfId="44" applyNumberFormat="1" applyFont="1" applyFill="1" applyBorder="1" applyAlignment="1">
      <alignment vertical="center" wrapText="1"/>
      <protection/>
    </xf>
    <xf numFmtId="49" fontId="11" fillId="18" borderId="9" xfId="44" applyNumberFormat="1" applyFont="1" applyFill="1" applyBorder="1" applyAlignment="1">
      <alignment horizontal="left" vertical="center" wrapText="1"/>
      <protection/>
    </xf>
    <xf numFmtId="0" fontId="4" fillId="18" borderId="9" xfId="44" applyNumberFormat="1" applyFont="1" applyFill="1" applyBorder="1" applyAlignment="1">
      <alignment horizontal="right" vertical="center"/>
      <protection/>
    </xf>
    <xf numFmtId="49" fontId="12" fillId="18" borderId="9" xfId="44" applyNumberFormat="1" applyFont="1" applyFill="1" applyBorder="1" applyAlignment="1">
      <alignment horizontal="left" vertical="center" wrapText="1"/>
      <protection/>
    </xf>
    <xf numFmtId="49" fontId="12" fillId="18" borderId="9" xfId="44" applyNumberFormat="1" applyFont="1" applyFill="1" applyBorder="1" applyAlignment="1">
      <alignment horizontal="center" vertical="center" wrapText="1"/>
      <protection/>
    </xf>
    <xf numFmtId="0" fontId="2" fillId="18" borderId="9" xfId="44" applyNumberFormat="1" applyFont="1" applyFill="1" applyBorder="1" applyAlignment="1">
      <alignment horizontal="right" vertical="center"/>
      <protection/>
    </xf>
    <xf numFmtId="49" fontId="12" fillId="18" borderId="9" xfId="44" applyNumberFormat="1" applyFont="1" applyFill="1" applyBorder="1" applyAlignment="1">
      <alignment horizontal="center" vertical="center"/>
      <protection/>
    </xf>
    <xf numFmtId="0" fontId="12" fillId="18" borderId="9" xfId="0" applyNumberFormat="1" applyFont="1" applyFill="1" applyBorder="1" applyAlignment="1" applyProtection="1">
      <alignment horizontal="left" vertical="center" wrapText="1"/>
      <protection/>
    </xf>
    <xf numFmtId="0" fontId="12" fillId="18" borderId="9" xfId="0" applyFont="1" applyFill="1" applyBorder="1" applyAlignment="1">
      <alignment horizontal="center" vertical="center" wrapText="1"/>
    </xf>
    <xf numFmtId="49" fontId="11" fillId="18" borderId="9" xfId="44" applyNumberFormat="1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 horizontal="right" vertical="center" wrapText="1"/>
    </xf>
    <xf numFmtId="49" fontId="12" fillId="18" borderId="9" xfId="44" applyNumberFormat="1" applyFont="1" applyFill="1" applyBorder="1" applyAlignment="1">
      <alignment horizontal="left" vertical="center" wrapText="1" indent="2"/>
      <protection/>
    </xf>
    <xf numFmtId="0" fontId="4" fillId="18" borderId="9" xfId="44" applyNumberFormat="1" applyFont="1" applyFill="1" applyBorder="1" applyAlignment="1">
      <alignment vertical="center"/>
      <protection/>
    </xf>
    <xf numFmtId="49" fontId="12" fillId="18" borderId="9" xfId="44" applyNumberFormat="1" applyFont="1" applyFill="1" applyBorder="1" applyAlignment="1">
      <alignment horizontal="left" vertical="center" wrapText="1" indent="1"/>
      <protection/>
    </xf>
    <xf numFmtId="0" fontId="2" fillId="18" borderId="9" xfId="44" applyNumberFormat="1" applyFont="1" applyFill="1" applyBorder="1" applyAlignment="1">
      <alignment horizontal="right" vertical="center"/>
      <protection/>
    </xf>
    <xf numFmtId="0" fontId="2" fillId="18" borderId="9" xfId="0" applyNumberFormat="1" applyFont="1" applyFill="1" applyBorder="1" applyAlignment="1">
      <alignment vertical="center"/>
    </xf>
    <xf numFmtId="0" fontId="12" fillId="18" borderId="9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 applyProtection="1">
      <alignment horizontal="left" vertical="center"/>
      <protection/>
    </xf>
    <xf numFmtId="0" fontId="36" fillId="0" borderId="9" xfId="0" applyNumberFormat="1" applyFont="1" applyFill="1" applyBorder="1" applyAlignment="1" applyProtection="1">
      <alignment horizontal="center" vertical="center"/>
      <protection/>
    </xf>
    <xf numFmtId="0" fontId="36" fillId="0" borderId="9" xfId="0" applyNumberFormat="1" applyFont="1" applyFill="1" applyBorder="1" applyAlignment="1" applyProtection="1">
      <alignment horizontal="center" vertical="center"/>
      <protection/>
    </xf>
    <xf numFmtId="0" fontId="36" fillId="0" borderId="9" xfId="0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 applyProtection="1">
      <alignment horizontal="left" vertical="center" wrapText="1"/>
      <protection/>
    </xf>
    <xf numFmtId="0" fontId="36" fillId="0" borderId="9" xfId="0" applyNumberFormat="1" applyFont="1" applyFill="1" applyBorder="1" applyAlignment="1" applyProtection="1">
      <alignment horizontal="right" vertical="center"/>
      <protection/>
    </xf>
    <xf numFmtId="0" fontId="36" fillId="0" borderId="9" xfId="0" applyFont="1" applyFill="1" applyBorder="1" applyAlignment="1">
      <alignment/>
    </xf>
    <xf numFmtId="0" fontId="38" fillId="0" borderId="9" xfId="0" applyNumberFormat="1" applyFont="1" applyFill="1" applyBorder="1" applyAlignment="1" applyProtection="1">
      <alignment horizontal="left" vertical="center" wrapText="1"/>
      <protection/>
    </xf>
    <xf numFmtId="0" fontId="36" fillId="0" borderId="9" xfId="0" applyNumberFormat="1" applyFont="1" applyFill="1" applyBorder="1" applyAlignment="1" applyProtection="1">
      <alignment horizontal="right" vertical="center" wrapText="1"/>
      <protection/>
    </xf>
    <xf numFmtId="0" fontId="36" fillId="0" borderId="9" xfId="0" applyFont="1" applyFill="1" applyBorder="1" applyAlignment="1">
      <alignment wrapText="1"/>
    </xf>
    <xf numFmtId="180" fontId="36" fillId="0" borderId="9" xfId="0" applyNumberFormat="1" applyFont="1" applyFill="1" applyBorder="1" applyAlignment="1" applyProtection="1">
      <alignment vertical="center"/>
      <protection/>
    </xf>
    <xf numFmtId="180" fontId="36" fillId="0" borderId="9" xfId="0" applyNumberFormat="1" applyFont="1" applyFill="1" applyBorder="1" applyAlignment="1">
      <alignment vertical="center"/>
    </xf>
    <xf numFmtId="176" fontId="36" fillId="0" borderId="9" xfId="0" applyNumberFormat="1" applyFont="1" applyFill="1" applyBorder="1" applyAlignment="1" applyProtection="1">
      <alignment horizontal="center" vertical="center"/>
      <protection/>
    </xf>
    <xf numFmtId="0" fontId="36" fillId="0" borderId="9" xfId="0" applyNumberFormat="1" applyFont="1" applyFill="1" applyBorder="1" applyAlignment="1">
      <alignment/>
    </xf>
    <xf numFmtId="181" fontId="36" fillId="0" borderId="9" xfId="0" applyNumberFormat="1" applyFont="1" applyFill="1" applyBorder="1" applyAlignment="1" applyProtection="1">
      <alignment vertical="center"/>
      <protection/>
    </xf>
    <xf numFmtId="0" fontId="36" fillId="0" borderId="0" xfId="0" applyNumberFormat="1" applyFont="1" applyFill="1" applyBorder="1" applyAlignment="1" applyProtection="1">
      <alignment horizontal="right" vertical="center"/>
      <protection/>
    </xf>
    <xf numFmtId="49" fontId="2" fillId="18" borderId="0" xfId="44" applyNumberFormat="1" applyFont="1" applyFill="1" applyBorder="1" applyAlignment="1">
      <alignment horizontal="right" vertical="center"/>
      <protection/>
    </xf>
    <xf numFmtId="0" fontId="9" fillId="18" borderId="9" xfId="0" applyFont="1" applyFill="1" applyBorder="1" applyAlignment="1">
      <alignment horizontal="center" wrapText="1"/>
    </xf>
    <xf numFmtId="0" fontId="9" fillId="18" borderId="9" xfId="0" applyFont="1" applyFill="1" applyBorder="1" applyAlignment="1">
      <alignment horizontal="center" vertical="center" wrapText="1"/>
    </xf>
    <xf numFmtId="180" fontId="4" fillId="18" borderId="9" xfId="44" applyNumberFormat="1" applyFont="1" applyFill="1" applyBorder="1" applyAlignment="1">
      <alignment vertical="center"/>
      <protection/>
    </xf>
    <xf numFmtId="0" fontId="0" fillId="18" borderId="9" xfId="0" applyNumberFormat="1" applyFill="1" applyBorder="1" applyAlignment="1">
      <alignment vertical="center"/>
    </xf>
    <xf numFmtId="0" fontId="2" fillId="18" borderId="9" xfId="0" applyNumberFormat="1" applyFont="1" applyFill="1" applyBorder="1" applyAlignment="1">
      <alignment vertical="center"/>
    </xf>
    <xf numFmtId="0" fontId="9" fillId="18" borderId="9" xfId="0" applyNumberFormat="1" applyFont="1" applyFill="1" applyBorder="1" applyAlignment="1">
      <alignment vertical="center"/>
    </xf>
    <xf numFmtId="49" fontId="12" fillId="18" borderId="9" xfId="44" applyNumberFormat="1" applyFont="1" applyFill="1" applyBorder="1" applyAlignment="1">
      <alignment horizontal="left" vertical="center" wrapText="1" indent="1"/>
      <protection/>
    </xf>
    <xf numFmtId="0" fontId="4" fillId="0" borderId="9" xfId="0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 applyProtection="1">
      <alignment horizontal="right" vertical="center"/>
      <protection/>
    </xf>
    <xf numFmtId="0" fontId="2" fillId="18" borderId="9" xfId="68" applyNumberFormat="1" applyFont="1" applyFill="1" applyBorder="1" applyAlignment="1">
      <alignment horizontal="right" vertical="center"/>
      <protection/>
    </xf>
    <xf numFmtId="49" fontId="3" fillId="18" borderId="0" xfId="68" applyNumberFormat="1" applyFont="1" applyFill="1" applyBorder="1" applyAlignment="1">
      <alignment horizontal="center" vertical="center"/>
      <protection/>
    </xf>
    <xf numFmtId="0" fontId="2" fillId="18" borderId="0" xfId="68" applyFont="1" applyFill="1" applyAlignment="1">
      <alignment/>
      <protection/>
    </xf>
    <xf numFmtId="49" fontId="2" fillId="18" borderId="0" xfId="68" applyNumberFormat="1" applyFont="1" applyFill="1" applyBorder="1" applyAlignment="1">
      <alignment horizontal="left" vertical="center"/>
      <protection/>
    </xf>
    <xf numFmtId="49" fontId="2" fillId="18" borderId="0" xfId="68" applyNumberFormat="1" applyFont="1" applyFill="1" applyBorder="1" applyAlignment="1">
      <alignment horizontal="right" vertical="center"/>
      <protection/>
    </xf>
    <xf numFmtId="49" fontId="2" fillId="18" borderId="9" xfId="68" applyNumberFormat="1" applyFont="1" applyFill="1" applyBorder="1" applyAlignment="1">
      <alignment horizontal="center" vertical="center"/>
      <protection/>
    </xf>
    <xf numFmtId="49" fontId="2" fillId="18" borderId="9" xfId="68" applyNumberFormat="1" applyFont="1" applyFill="1" applyBorder="1" applyAlignment="1">
      <alignment horizontal="left" vertical="center" wrapText="1"/>
      <protection/>
    </xf>
    <xf numFmtId="0" fontId="36" fillId="18" borderId="9" xfId="0" applyNumberFormat="1" applyFont="1" applyFill="1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>
      <alignment wrapText="1"/>
    </xf>
    <xf numFmtId="0" fontId="36" fillId="0" borderId="9" xfId="0" applyNumberFormat="1" applyFont="1" applyFill="1" applyBorder="1" applyAlignment="1" applyProtection="1">
      <alignment horizontal="center" vertical="center" wrapText="1"/>
      <protection/>
    </xf>
    <xf numFmtId="0" fontId="36" fillId="0" borderId="9" xfId="0" applyFont="1" applyFill="1" applyBorder="1" applyAlignment="1">
      <alignment horizontal="center" vertical="center" wrapText="1"/>
    </xf>
    <xf numFmtId="180" fontId="36" fillId="0" borderId="9" xfId="0" applyNumberFormat="1" applyFont="1" applyFill="1" applyBorder="1" applyAlignment="1">
      <alignment/>
    </xf>
    <xf numFmtId="0" fontId="36" fillId="0" borderId="9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常规_2014年预算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_Sheet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14"/>
  <sheetViews>
    <sheetView workbookViewId="0" topLeftCell="A1">
      <selection activeCell="B28" sqref="B28"/>
    </sheetView>
  </sheetViews>
  <sheetFormatPr defaultColWidth="9.00390625" defaultRowHeight="14.25"/>
  <cols>
    <col min="1" max="1" width="9.00390625" style="0" customWidth="1"/>
    <col min="2" max="2" width="60.75390625" style="0" customWidth="1"/>
    <col min="3" max="5" width="49.875" style="0" customWidth="1"/>
  </cols>
  <sheetData>
    <row r="3" spans="1:2" ht="20.25">
      <c r="A3" s="104" t="s">
        <v>0</v>
      </c>
      <c r="B3" s="104"/>
    </row>
    <row r="4" spans="1:2" ht="20.25">
      <c r="A4" s="105"/>
      <c r="B4" s="105"/>
    </row>
    <row r="5" spans="1:2" ht="20.25">
      <c r="A5" s="106">
        <v>1</v>
      </c>
      <c r="B5" s="107" t="s">
        <v>1</v>
      </c>
    </row>
    <row r="6" spans="1:2" ht="20.25">
      <c r="A6" s="106">
        <v>2</v>
      </c>
      <c r="B6" s="107" t="s">
        <v>2</v>
      </c>
    </row>
    <row r="7" spans="1:2" ht="20.25">
      <c r="A7" s="106">
        <v>3</v>
      </c>
      <c r="B7" s="107" t="s">
        <v>3</v>
      </c>
    </row>
    <row r="8" spans="1:2" ht="20.25">
      <c r="A8" s="106">
        <v>4</v>
      </c>
      <c r="B8" s="107" t="s">
        <v>4</v>
      </c>
    </row>
    <row r="9" spans="1:2" ht="20.25">
      <c r="A9" s="106">
        <v>5</v>
      </c>
      <c r="B9" s="107" t="s">
        <v>5</v>
      </c>
    </row>
    <row r="10" spans="1:2" ht="20.25">
      <c r="A10" s="106">
        <v>6</v>
      </c>
      <c r="B10" s="107" t="s">
        <v>6</v>
      </c>
    </row>
    <row r="11" spans="1:2" ht="20.25">
      <c r="A11" s="106">
        <v>7</v>
      </c>
      <c r="B11" s="107" t="s">
        <v>7</v>
      </c>
    </row>
    <row r="12" spans="1:2" ht="20.25">
      <c r="A12" s="106">
        <v>8</v>
      </c>
      <c r="B12" s="107" t="s">
        <v>8</v>
      </c>
    </row>
    <row r="13" spans="1:2" ht="20.25">
      <c r="A13" s="106">
        <v>9</v>
      </c>
      <c r="B13" s="107" t="s">
        <v>9</v>
      </c>
    </row>
    <row r="14" spans="1:2" ht="20.25">
      <c r="A14" s="105"/>
      <c r="B14" s="105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SheetLayoutView="100" workbookViewId="0" topLeftCell="A1">
      <selection activeCell="A4" sqref="A4:B4"/>
    </sheetView>
  </sheetViews>
  <sheetFormatPr defaultColWidth="7.00390625" defaultRowHeight="14.25"/>
  <cols>
    <col min="1" max="1" width="7.00390625" style="1" customWidth="1"/>
    <col min="2" max="2" width="26.00390625" style="1" bestFit="1" customWidth="1"/>
    <col min="3" max="3" width="9.125" style="1" customWidth="1"/>
    <col min="4" max="4" width="8.50390625" style="1" customWidth="1"/>
    <col min="5" max="6" width="9.125" style="1" customWidth="1"/>
    <col min="7" max="7" width="10.00390625" style="1" customWidth="1"/>
    <col min="8" max="8" width="9.50390625" style="1" customWidth="1"/>
    <col min="9" max="9" width="8.125" style="1" customWidth="1"/>
    <col min="10" max="11" width="9.125" style="1" customWidth="1"/>
    <col min="12" max="12" width="9.75390625" style="1" customWidth="1"/>
    <col min="13" max="13" width="8.125" style="1" bestFit="1" customWidth="1"/>
    <col min="14" max="16384" width="7.00390625" style="1" customWidth="1"/>
  </cols>
  <sheetData>
    <row r="1" spans="1:12" ht="14.25" customHeight="1">
      <c r="A1" s="2" t="s">
        <v>250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4.25" customHeight="1"/>
    <row r="4" spans="1:12" ht="14.25" customHeight="1">
      <c r="A4" s="3" t="s">
        <v>197</v>
      </c>
      <c r="B4" s="3"/>
      <c r="D4" s="4" t="s">
        <v>80</v>
      </c>
      <c r="E4" s="4"/>
      <c r="F4" s="4"/>
      <c r="G4" s="4"/>
      <c r="H4" s="4"/>
      <c r="I4" s="4"/>
      <c r="J4" s="4"/>
      <c r="K4" s="4"/>
      <c r="L4" s="4"/>
    </row>
    <row r="5" spans="1:12" ht="24.75" customHeight="1">
      <c r="A5" s="5" t="s">
        <v>251</v>
      </c>
      <c r="B5" s="6" t="s">
        <v>252</v>
      </c>
      <c r="C5" s="6" t="s">
        <v>17</v>
      </c>
      <c r="D5" s="5" t="s">
        <v>82</v>
      </c>
      <c r="E5" s="5"/>
      <c r="F5" s="5"/>
      <c r="G5" s="5"/>
      <c r="H5" s="5" t="s">
        <v>88</v>
      </c>
      <c r="I5" s="5"/>
      <c r="J5" s="5"/>
      <c r="K5" s="5"/>
      <c r="L5" s="5"/>
    </row>
    <row r="6" spans="1:12" ht="24.75" customHeight="1">
      <c r="A6" s="5"/>
      <c r="B6" s="6"/>
      <c r="C6" s="6"/>
      <c r="D6" s="5" t="s">
        <v>253</v>
      </c>
      <c r="E6" s="5" t="s">
        <v>202</v>
      </c>
      <c r="F6" s="5" t="s">
        <v>221</v>
      </c>
      <c r="G6" s="5" t="s">
        <v>231</v>
      </c>
      <c r="H6" s="5" t="s">
        <v>253</v>
      </c>
      <c r="I6" s="5" t="s">
        <v>254</v>
      </c>
      <c r="J6" s="5" t="s">
        <v>255</v>
      </c>
      <c r="K6" s="5" t="s">
        <v>256</v>
      </c>
      <c r="L6" s="5" t="s">
        <v>257</v>
      </c>
    </row>
    <row r="7" spans="1:12" ht="14.25" customHeight="1">
      <c r="A7" s="7"/>
      <c r="B7" s="6" t="s">
        <v>95</v>
      </c>
      <c r="C7" s="8">
        <f aca="true" t="shared" si="0" ref="C7:L7">SUM(C8,C12)</f>
        <v>368190.10199999996</v>
      </c>
      <c r="D7" s="8">
        <f t="shared" si="0"/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368190.10199999996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368190.10199999996</v>
      </c>
    </row>
    <row r="8" spans="1:12" ht="14.25" customHeight="1">
      <c r="A8" s="7">
        <v>212</v>
      </c>
      <c r="B8" s="9" t="s">
        <v>44</v>
      </c>
      <c r="C8" s="8">
        <f>SUM(C9)</f>
        <v>348190.10199999996</v>
      </c>
      <c r="D8" s="8">
        <f aca="true" t="shared" si="1" ref="D8:L8">SUM(D9)</f>
        <v>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8">
        <f t="shared" si="1"/>
        <v>348190.10199999996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348190.10199999996</v>
      </c>
    </row>
    <row r="9" spans="1:12" ht="27" customHeight="1">
      <c r="A9" s="7">
        <v>21208</v>
      </c>
      <c r="B9" s="9" t="s">
        <v>47</v>
      </c>
      <c r="C9" s="8">
        <f aca="true" t="shared" si="2" ref="C9:L9">SUM(C10:C11)</f>
        <v>348190.10199999996</v>
      </c>
      <c r="D9" s="8">
        <f t="shared" si="2"/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348190.10199999996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8">
        <f t="shared" si="2"/>
        <v>348190.10199999996</v>
      </c>
    </row>
    <row r="10" spans="1:12" ht="27" customHeight="1">
      <c r="A10" s="7">
        <v>2120801</v>
      </c>
      <c r="B10" s="10" t="s">
        <v>48</v>
      </c>
      <c r="C10" s="11">
        <f>SUM(D10,H10)</f>
        <v>137730.7834</v>
      </c>
      <c r="D10" s="11">
        <f>SUM(E10:G10)</f>
        <v>0</v>
      </c>
      <c r="E10" s="11"/>
      <c r="F10" s="11"/>
      <c r="G10" s="11"/>
      <c r="H10" s="11">
        <f>SUM(I10:L10)</f>
        <v>137730.7834</v>
      </c>
      <c r="I10" s="11"/>
      <c r="J10" s="11"/>
      <c r="K10" s="11"/>
      <c r="L10" s="16">
        <v>137730.7834</v>
      </c>
    </row>
    <row r="11" spans="1:12" ht="22.5">
      <c r="A11" s="7">
        <v>2120899</v>
      </c>
      <c r="B11" s="9" t="s">
        <v>49</v>
      </c>
      <c r="C11" s="11">
        <f>SUM(D11,H11)</f>
        <v>210459.3186</v>
      </c>
      <c r="D11" s="11">
        <f>SUM(E11:G11)</f>
        <v>0</v>
      </c>
      <c r="E11" s="11"/>
      <c r="F11" s="11"/>
      <c r="G11" s="11"/>
      <c r="H11" s="11">
        <f>SUM(I11:L11)</f>
        <v>210459.3186</v>
      </c>
      <c r="I11" s="11"/>
      <c r="J11" s="11"/>
      <c r="K11" s="11"/>
      <c r="L11" s="16">
        <v>210459.3186</v>
      </c>
    </row>
    <row r="12" spans="1:12" ht="24" customHeight="1">
      <c r="A12" s="12">
        <v>229</v>
      </c>
      <c r="B12" s="13" t="s">
        <v>66</v>
      </c>
      <c r="C12" s="11">
        <f>SUM(D12,H12)</f>
        <v>20000</v>
      </c>
      <c r="D12" s="11">
        <f>SUM(E12:G12)</f>
        <v>0</v>
      </c>
      <c r="E12" s="14">
        <f aca="true" t="shared" si="3" ref="E12:L12">SUM(E13)</f>
        <v>0</v>
      </c>
      <c r="F12" s="14">
        <f t="shared" si="3"/>
        <v>0</v>
      </c>
      <c r="G12" s="14">
        <f t="shared" si="3"/>
        <v>0</v>
      </c>
      <c r="H12" s="11">
        <f>SUM(I12:L12)</f>
        <v>20000</v>
      </c>
      <c r="I12" s="14">
        <f t="shared" si="3"/>
        <v>0</v>
      </c>
      <c r="J12" s="14">
        <f t="shared" si="3"/>
        <v>0</v>
      </c>
      <c r="K12" s="14">
        <f t="shared" si="3"/>
        <v>0</v>
      </c>
      <c r="L12" s="14">
        <f t="shared" si="3"/>
        <v>20000</v>
      </c>
    </row>
    <row r="13" spans="1:12" ht="24" customHeight="1">
      <c r="A13" s="7">
        <v>22904</v>
      </c>
      <c r="B13" s="13" t="s">
        <v>67</v>
      </c>
      <c r="C13" s="11">
        <f>SUM(D13,H13)</f>
        <v>20000</v>
      </c>
      <c r="D13" s="11">
        <f>SUM(E13:G13)</f>
        <v>0</v>
      </c>
      <c r="E13" s="14">
        <f aca="true" t="shared" si="4" ref="E13:L13">SUM(E14)</f>
        <v>0</v>
      </c>
      <c r="F13" s="14">
        <f t="shared" si="4"/>
        <v>0</v>
      </c>
      <c r="G13" s="14">
        <f t="shared" si="4"/>
        <v>0</v>
      </c>
      <c r="H13" s="11">
        <f>SUM(I13:L13)</f>
        <v>20000</v>
      </c>
      <c r="I13" s="14">
        <f t="shared" si="4"/>
        <v>0</v>
      </c>
      <c r="J13" s="14">
        <f t="shared" si="4"/>
        <v>0</v>
      </c>
      <c r="K13" s="14">
        <f t="shared" si="4"/>
        <v>0</v>
      </c>
      <c r="L13" s="14">
        <f t="shared" si="4"/>
        <v>20000</v>
      </c>
    </row>
    <row r="14" spans="1:12" ht="24" customHeight="1">
      <c r="A14" s="7">
        <v>2290401</v>
      </c>
      <c r="B14" s="13" t="s">
        <v>68</v>
      </c>
      <c r="C14" s="11">
        <f>SUM(D14,H14)</f>
        <v>20000</v>
      </c>
      <c r="D14" s="11">
        <f>SUM(E14:G14)</f>
        <v>0</v>
      </c>
      <c r="E14" s="15"/>
      <c r="F14" s="15"/>
      <c r="G14" s="15"/>
      <c r="H14" s="11">
        <f>SUM(I14:L14)</f>
        <v>20000</v>
      </c>
      <c r="I14" s="15"/>
      <c r="J14" s="15"/>
      <c r="K14" s="15"/>
      <c r="L14" s="16">
        <v>20000</v>
      </c>
    </row>
  </sheetData>
  <sheetProtection/>
  <mergeCells count="8">
    <mergeCell ref="A4:B4"/>
    <mergeCell ref="D4:L4"/>
    <mergeCell ref="D5:G5"/>
    <mergeCell ref="H5:L5"/>
    <mergeCell ref="A5:A6"/>
    <mergeCell ref="B5:B6"/>
    <mergeCell ref="C5:C6"/>
    <mergeCell ref="A1:L2"/>
  </mergeCells>
  <printOptions/>
  <pageMargins left="0.4326388888888889" right="0.39305555555555555" top="1" bottom="1" header="0.51" footer="0.51"/>
  <pageSetup fitToHeight="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showZeros="0" zoomScaleSheetLayoutView="100" workbookViewId="0" topLeftCell="A1">
      <selection activeCell="E64" sqref="E64"/>
    </sheetView>
  </sheetViews>
  <sheetFormatPr defaultColWidth="7.00390625" defaultRowHeight="14.25"/>
  <cols>
    <col min="1" max="1" width="16.375" style="63" customWidth="1"/>
    <col min="2" max="2" width="10.50390625" style="63" customWidth="1"/>
    <col min="3" max="3" width="35.625" style="63" customWidth="1"/>
    <col min="4" max="4" width="12.375" style="63" customWidth="1"/>
    <col min="5" max="5" width="12.875" style="63" customWidth="1"/>
    <col min="6" max="6" width="10.25390625" style="63" customWidth="1"/>
    <col min="7" max="7" width="10.125" style="63" customWidth="1"/>
    <col min="8" max="16384" width="7.00390625" style="63" customWidth="1"/>
  </cols>
  <sheetData>
    <row r="1" spans="1:4" ht="14.25" customHeight="1">
      <c r="A1" s="64" t="s">
        <v>10</v>
      </c>
      <c r="B1" s="64"/>
      <c r="C1" s="64"/>
      <c r="D1" s="64"/>
    </row>
    <row r="2" spans="1:4" ht="14.25" customHeight="1">
      <c r="A2" s="64"/>
      <c r="B2" s="64"/>
      <c r="C2" s="64"/>
      <c r="D2" s="64"/>
    </row>
    <row r="3" ht="14.25" customHeight="1"/>
    <row r="4" spans="1:7" s="63" customFormat="1" ht="14.25" customHeight="1">
      <c r="A4" s="65" t="s">
        <v>11</v>
      </c>
      <c r="B4" s="65"/>
      <c r="G4" s="80" t="s">
        <v>12</v>
      </c>
    </row>
    <row r="5" spans="1:7" ht="17.25" customHeight="1">
      <c r="A5" s="66" t="s">
        <v>13</v>
      </c>
      <c r="B5" s="66"/>
      <c r="C5" s="67" t="s">
        <v>14</v>
      </c>
      <c r="D5" s="67"/>
      <c r="E5" s="67"/>
      <c r="F5" s="67"/>
      <c r="G5" s="67"/>
    </row>
    <row r="6" spans="1:7" s="99" customFormat="1" ht="27" customHeight="1">
      <c r="A6" s="100" t="s">
        <v>15</v>
      </c>
      <c r="B6" s="100" t="s">
        <v>16</v>
      </c>
      <c r="C6" s="100" t="s">
        <v>15</v>
      </c>
      <c r="D6" s="100" t="s">
        <v>17</v>
      </c>
      <c r="E6" s="100" t="s">
        <v>18</v>
      </c>
      <c r="F6" s="101" t="s">
        <v>19</v>
      </c>
      <c r="G6" s="101" t="s">
        <v>20</v>
      </c>
    </row>
    <row r="7" spans="1:7" ht="17.25" customHeight="1">
      <c r="A7" s="69" t="s">
        <v>18</v>
      </c>
      <c r="B7" s="70">
        <v>30062</v>
      </c>
      <c r="C7" s="69" t="s">
        <v>21</v>
      </c>
      <c r="D7" s="70">
        <f>SUM(E7:G7)</f>
        <v>42.15</v>
      </c>
      <c r="E7" s="16">
        <f>SUM(E8,E10)</f>
        <v>42.15</v>
      </c>
      <c r="F7" s="16">
        <f>SUM(F8,F10)</f>
        <v>0</v>
      </c>
      <c r="G7" s="16">
        <f>SUM(G8,G10)</f>
        <v>0</v>
      </c>
    </row>
    <row r="8" spans="1:7" ht="17.25" customHeight="1">
      <c r="A8" s="69" t="s">
        <v>22</v>
      </c>
      <c r="B8" s="70"/>
      <c r="C8" s="69" t="s">
        <v>23</v>
      </c>
      <c r="D8" s="70">
        <f>SUM(E8:G8)</f>
        <v>32.15</v>
      </c>
      <c r="E8" s="16">
        <f>SUM(E9)</f>
        <v>32.15</v>
      </c>
      <c r="F8" s="16"/>
      <c r="G8" s="16"/>
    </row>
    <row r="9" spans="1:7" ht="17.25" customHeight="1">
      <c r="A9" s="69" t="s">
        <v>24</v>
      </c>
      <c r="B9" s="70">
        <v>174000</v>
      </c>
      <c r="C9" s="69" t="s">
        <v>25</v>
      </c>
      <c r="D9" s="70">
        <f>SUM(E9:G9)</f>
        <v>32.15</v>
      </c>
      <c r="E9" s="16">
        <v>32.15</v>
      </c>
      <c r="F9" s="16"/>
      <c r="G9" s="16"/>
    </row>
    <row r="10" spans="1:7" ht="17.25" customHeight="1">
      <c r="A10" s="69"/>
      <c r="B10" s="70"/>
      <c r="C10" s="69" t="s">
        <v>26</v>
      </c>
      <c r="D10" s="70">
        <f>SUM(E10:G10)</f>
        <v>10</v>
      </c>
      <c r="E10" s="16">
        <f>SUM(E11)</f>
        <v>10</v>
      </c>
      <c r="F10" s="16"/>
      <c r="G10" s="16"/>
    </row>
    <row r="11" spans="1:7" ht="17.25" customHeight="1">
      <c r="A11" s="69"/>
      <c r="B11" s="70"/>
      <c r="C11" s="69" t="s">
        <v>27</v>
      </c>
      <c r="D11" s="70">
        <f>SUM(E11:G11)</f>
        <v>10</v>
      </c>
      <c r="E11" s="16">
        <v>10</v>
      </c>
      <c r="F11" s="16"/>
      <c r="G11" s="16"/>
    </row>
    <row r="12" spans="1:7" ht="17.25" customHeight="1">
      <c r="A12" s="69"/>
      <c r="B12" s="70"/>
      <c r="C12" s="71" t="s">
        <v>28</v>
      </c>
      <c r="D12" s="70">
        <f aca="true" t="shared" si="0" ref="D12:D21">SUM(E12:G12)</f>
        <v>600</v>
      </c>
      <c r="E12" s="16">
        <f>SUM(E13)</f>
        <v>600</v>
      </c>
      <c r="F12" s="16"/>
      <c r="G12" s="16"/>
    </row>
    <row r="13" spans="1:7" ht="17.25" customHeight="1">
      <c r="A13" s="69"/>
      <c r="B13" s="70"/>
      <c r="C13" s="71" t="s">
        <v>29</v>
      </c>
      <c r="D13" s="70">
        <f t="shared" si="0"/>
        <v>600</v>
      </c>
      <c r="E13" s="16">
        <f>SUM(E14)</f>
        <v>600</v>
      </c>
      <c r="F13" s="16"/>
      <c r="G13" s="16"/>
    </row>
    <row r="14" spans="1:7" ht="17.25" customHeight="1">
      <c r="A14" s="69"/>
      <c r="B14" s="70"/>
      <c r="C14" s="71" t="s">
        <v>30</v>
      </c>
      <c r="D14" s="70">
        <f t="shared" si="0"/>
        <v>600</v>
      </c>
      <c r="E14" s="16">
        <v>600</v>
      </c>
      <c r="F14" s="16"/>
      <c r="G14" s="16"/>
    </row>
    <row r="15" spans="1:7" ht="17.25" customHeight="1">
      <c r="A15" s="69"/>
      <c r="B15" s="70"/>
      <c r="C15" s="69" t="s">
        <v>31</v>
      </c>
      <c r="D15" s="70">
        <f t="shared" si="0"/>
        <v>173.91</v>
      </c>
      <c r="E15" s="16">
        <f>SUM(E16,E19)</f>
        <v>173.91</v>
      </c>
      <c r="F15" s="16">
        <f>SUM(F16,F19)</f>
        <v>0</v>
      </c>
      <c r="G15" s="16"/>
    </row>
    <row r="16" spans="1:7" ht="17.25" customHeight="1">
      <c r="A16" s="69"/>
      <c r="B16" s="70"/>
      <c r="C16" s="69" t="s">
        <v>32</v>
      </c>
      <c r="D16" s="70">
        <f t="shared" si="0"/>
        <v>173.88</v>
      </c>
      <c r="E16" s="16">
        <f>SUM(E17:E18)</f>
        <v>173.88</v>
      </c>
      <c r="F16" s="16"/>
      <c r="G16" s="16"/>
    </row>
    <row r="17" spans="1:7" ht="17.25" customHeight="1">
      <c r="A17" s="69"/>
      <c r="B17" s="70"/>
      <c r="C17" s="69" t="s">
        <v>33</v>
      </c>
      <c r="D17" s="70">
        <f t="shared" si="0"/>
        <v>115.92</v>
      </c>
      <c r="E17" s="16">
        <v>115.92</v>
      </c>
      <c r="F17" s="16"/>
      <c r="G17" s="16"/>
    </row>
    <row r="18" spans="1:7" ht="17.25" customHeight="1">
      <c r="A18" s="69"/>
      <c r="B18" s="70"/>
      <c r="C18" s="69" t="s">
        <v>34</v>
      </c>
      <c r="D18" s="70">
        <f t="shared" si="0"/>
        <v>57.96</v>
      </c>
      <c r="E18" s="16">
        <v>57.96</v>
      </c>
      <c r="F18" s="16"/>
      <c r="G18" s="16"/>
    </row>
    <row r="19" spans="1:7" ht="17.25" customHeight="1">
      <c r="A19" s="69"/>
      <c r="B19" s="70"/>
      <c r="C19" s="69" t="s">
        <v>35</v>
      </c>
      <c r="D19" s="70"/>
      <c r="E19" s="16">
        <f>SUM(E20)</f>
        <v>0.03</v>
      </c>
      <c r="F19" s="16">
        <f>SUM(F20)</f>
        <v>0</v>
      </c>
      <c r="G19" s="16"/>
    </row>
    <row r="20" spans="1:7" ht="17.25" customHeight="1">
      <c r="A20" s="69"/>
      <c r="B20" s="70"/>
      <c r="C20" s="69" t="s">
        <v>36</v>
      </c>
      <c r="D20" s="70"/>
      <c r="E20" s="16">
        <v>0.03</v>
      </c>
      <c r="F20" s="16"/>
      <c r="G20" s="16"/>
    </row>
    <row r="21" spans="1:7" ht="17.25" customHeight="1">
      <c r="A21" s="69"/>
      <c r="B21" s="70"/>
      <c r="C21" s="72" t="s">
        <v>37</v>
      </c>
      <c r="D21" s="73">
        <f aca="true" t="shared" si="1" ref="D21:D52">SUM(E21:G21)</f>
        <v>69.12</v>
      </c>
      <c r="E21" s="16">
        <f>SUM(,E22)</f>
        <v>69.12</v>
      </c>
      <c r="F21" s="16"/>
      <c r="G21" s="16"/>
    </row>
    <row r="22" spans="1:7" ht="17.25" customHeight="1">
      <c r="A22" s="69"/>
      <c r="B22" s="70"/>
      <c r="C22" s="69" t="s">
        <v>38</v>
      </c>
      <c r="D22" s="73">
        <f t="shared" si="1"/>
        <v>69.12</v>
      </c>
      <c r="E22" s="16">
        <f>SUM(E23:E24)</f>
        <v>69.12</v>
      </c>
      <c r="F22" s="16"/>
      <c r="G22" s="16"/>
    </row>
    <row r="23" spans="1:7" ht="17.25" customHeight="1">
      <c r="A23" s="69"/>
      <c r="B23" s="70"/>
      <c r="C23" s="69" t="s">
        <v>39</v>
      </c>
      <c r="D23" s="73">
        <f t="shared" si="1"/>
        <v>38.48</v>
      </c>
      <c r="E23" s="16">
        <v>38.48</v>
      </c>
      <c r="F23" s="16"/>
      <c r="G23" s="16"/>
    </row>
    <row r="24" spans="1:7" ht="17.25" customHeight="1">
      <c r="A24" s="69"/>
      <c r="B24" s="70"/>
      <c r="C24" s="69" t="s">
        <v>40</v>
      </c>
      <c r="D24" s="73">
        <f t="shared" si="1"/>
        <v>30.64</v>
      </c>
      <c r="E24" s="16">
        <v>30.64</v>
      </c>
      <c r="F24" s="16"/>
      <c r="G24" s="16"/>
    </row>
    <row r="25" spans="1:7" ht="17.25" customHeight="1">
      <c r="A25" s="69"/>
      <c r="B25" s="70"/>
      <c r="C25" s="71" t="s">
        <v>41</v>
      </c>
      <c r="D25" s="70">
        <f t="shared" si="1"/>
        <v>2063</v>
      </c>
      <c r="E25" s="16">
        <f>SUM(E26)</f>
        <v>2063</v>
      </c>
      <c r="F25" s="16">
        <f>SUM(F26)</f>
        <v>0</v>
      </c>
      <c r="G25" s="16">
        <f>SUM(G26)</f>
        <v>0</v>
      </c>
    </row>
    <row r="26" spans="1:7" ht="17.25" customHeight="1">
      <c r="A26" s="69"/>
      <c r="B26" s="70"/>
      <c r="C26" s="71" t="s">
        <v>42</v>
      </c>
      <c r="D26" s="70">
        <f t="shared" si="1"/>
        <v>2063</v>
      </c>
      <c r="E26" s="16">
        <f aca="true" t="shared" si="2" ref="E26:G26">SUM(E27:E27)</f>
        <v>2063</v>
      </c>
      <c r="F26" s="16">
        <f t="shared" si="2"/>
        <v>0</v>
      </c>
      <c r="G26" s="16">
        <f t="shared" si="2"/>
        <v>0</v>
      </c>
    </row>
    <row r="27" spans="1:7" ht="17.25" customHeight="1">
      <c r="A27" s="69"/>
      <c r="B27" s="70"/>
      <c r="C27" s="71" t="s">
        <v>43</v>
      </c>
      <c r="D27" s="70">
        <f t="shared" si="1"/>
        <v>2063</v>
      </c>
      <c r="E27" s="16">
        <v>2063</v>
      </c>
      <c r="F27" s="16"/>
      <c r="G27" s="16"/>
    </row>
    <row r="28" spans="1:7" ht="17.25" customHeight="1">
      <c r="A28" s="69"/>
      <c r="B28" s="70"/>
      <c r="C28" s="71" t="s">
        <v>44</v>
      </c>
      <c r="D28" s="70">
        <f t="shared" si="1"/>
        <v>348860.69499999995</v>
      </c>
      <c r="E28" s="16">
        <f>SUM(E29,E31)</f>
        <v>670.593</v>
      </c>
      <c r="F28" s="16">
        <f>SUM(F29,F31)</f>
        <v>348190.10199999996</v>
      </c>
      <c r="G28" s="16">
        <f>SUM(G29,G31)</f>
        <v>0</v>
      </c>
    </row>
    <row r="29" spans="1:7" ht="17.25" customHeight="1">
      <c r="A29" s="69"/>
      <c r="B29" s="70"/>
      <c r="C29" s="71" t="s">
        <v>45</v>
      </c>
      <c r="D29" s="70">
        <f t="shared" si="1"/>
        <v>670.593</v>
      </c>
      <c r="E29" s="16">
        <f>SUM(E30,E31)</f>
        <v>670.593</v>
      </c>
      <c r="F29" s="16"/>
      <c r="G29" s="16"/>
    </row>
    <row r="30" spans="1:7" ht="17.25" customHeight="1">
      <c r="A30" s="69"/>
      <c r="B30" s="70"/>
      <c r="C30" s="71" t="s">
        <v>46</v>
      </c>
      <c r="D30" s="70">
        <f t="shared" si="1"/>
        <v>670.593</v>
      </c>
      <c r="E30" s="16">
        <v>670.593</v>
      </c>
      <c r="F30" s="16"/>
      <c r="G30" s="16"/>
    </row>
    <row r="31" spans="1:7" ht="19.5" customHeight="1">
      <c r="A31" s="69"/>
      <c r="B31" s="70"/>
      <c r="C31" s="74" t="s">
        <v>47</v>
      </c>
      <c r="D31" s="70">
        <f t="shared" si="1"/>
        <v>348190.10199999996</v>
      </c>
      <c r="E31" s="16">
        <f>SUM(E32:E33)</f>
        <v>0</v>
      </c>
      <c r="F31" s="16">
        <f>SUM(F32:F33)</f>
        <v>348190.10199999996</v>
      </c>
      <c r="G31" s="16">
        <f>SUM(G32)</f>
        <v>0</v>
      </c>
    </row>
    <row r="32" spans="1:7" ht="17.25" customHeight="1">
      <c r="A32" s="69"/>
      <c r="B32" s="70"/>
      <c r="C32" s="71" t="s">
        <v>48</v>
      </c>
      <c r="D32" s="70">
        <f t="shared" si="1"/>
        <v>137730.7834</v>
      </c>
      <c r="E32" s="16"/>
      <c r="F32" s="16">
        <v>137730.7834</v>
      </c>
      <c r="G32" s="16"/>
    </row>
    <row r="33" spans="1:7" ht="17.25" customHeight="1">
      <c r="A33" s="69"/>
      <c r="B33" s="70"/>
      <c r="C33" s="71" t="s">
        <v>49</v>
      </c>
      <c r="D33" s="70">
        <f t="shared" si="1"/>
        <v>210459.3186</v>
      </c>
      <c r="E33" s="16"/>
      <c r="F33" s="16">
        <v>210459.3186</v>
      </c>
      <c r="G33" s="16"/>
    </row>
    <row r="34" spans="1:7" ht="17.25" customHeight="1">
      <c r="A34" s="69"/>
      <c r="B34" s="70"/>
      <c r="C34" s="71" t="s">
        <v>50</v>
      </c>
      <c r="D34" s="70">
        <f t="shared" si="1"/>
        <v>80</v>
      </c>
      <c r="E34" s="16">
        <f>SUM(E35)</f>
        <v>80</v>
      </c>
      <c r="F34" s="16"/>
      <c r="G34" s="16"/>
    </row>
    <row r="35" spans="1:7" ht="17.25" customHeight="1">
      <c r="A35" s="69"/>
      <c r="B35" s="70"/>
      <c r="C35" s="71" t="s">
        <v>51</v>
      </c>
      <c r="D35" s="70">
        <f t="shared" si="1"/>
        <v>80</v>
      </c>
      <c r="E35" s="16">
        <f>SUM(E36)</f>
        <v>80</v>
      </c>
      <c r="F35" s="16"/>
      <c r="G35" s="16"/>
    </row>
    <row r="36" spans="1:7" ht="17.25" customHeight="1">
      <c r="A36" s="69"/>
      <c r="B36" s="70"/>
      <c r="C36" s="71" t="s">
        <v>52</v>
      </c>
      <c r="D36" s="70">
        <f t="shared" si="1"/>
        <v>80</v>
      </c>
      <c r="E36" s="16">
        <v>80</v>
      </c>
      <c r="F36" s="16"/>
      <c r="G36" s="16"/>
    </row>
    <row r="37" spans="1:7" ht="17.25" customHeight="1">
      <c r="A37" s="69"/>
      <c r="B37" s="70"/>
      <c r="C37" s="71" t="s">
        <v>53</v>
      </c>
      <c r="D37" s="70">
        <f t="shared" si="1"/>
        <v>240</v>
      </c>
      <c r="E37" s="16">
        <f>SUM(E38)</f>
        <v>240</v>
      </c>
      <c r="F37" s="16"/>
      <c r="G37" s="16"/>
    </row>
    <row r="38" spans="1:7" ht="17.25" customHeight="1">
      <c r="A38" s="69"/>
      <c r="B38" s="70"/>
      <c r="C38" s="71" t="s">
        <v>54</v>
      </c>
      <c r="D38" s="70">
        <f t="shared" si="1"/>
        <v>240</v>
      </c>
      <c r="E38" s="16">
        <f>SUM(E39)</f>
        <v>240</v>
      </c>
      <c r="F38" s="16"/>
      <c r="G38" s="16"/>
    </row>
    <row r="39" spans="1:7" ht="17.25" customHeight="1">
      <c r="A39" s="69"/>
      <c r="B39" s="70"/>
      <c r="C39" s="71" t="s">
        <v>55</v>
      </c>
      <c r="D39" s="70">
        <f t="shared" si="1"/>
        <v>240</v>
      </c>
      <c r="E39" s="16">
        <v>240</v>
      </c>
      <c r="F39" s="16"/>
      <c r="G39" s="16"/>
    </row>
    <row r="40" spans="1:7" ht="17.25" customHeight="1">
      <c r="A40" s="69"/>
      <c r="B40" s="70"/>
      <c r="C40" s="71" t="s">
        <v>56</v>
      </c>
      <c r="D40" s="70">
        <f t="shared" si="1"/>
        <v>25431.628361</v>
      </c>
      <c r="E40" s="16">
        <f>SUM(E41)</f>
        <v>25431.628361</v>
      </c>
      <c r="F40" s="16">
        <f>SUM(F41)</f>
        <v>0</v>
      </c>
      <c r="G40" s="16">
        <f>SUM(G41)</f>
        <v>0</v>
      </c>
    </row>
    <row r="41" spans="1:7" ht="17.25" customHeight="1">
      <c r="A41" s="69"/>
      <c r="B41" s="70"/>
      <c r="C41" s="71" t="s">
        <v>57</v>
      </c>
      <c r="D41" s="75">
        <f t="shared" si="1"/>
        <v>25431.628361</v>
      </c>
      <c r="E41" s="76">
        <f>SUM(E42)</f>
        <v>25431.628361</v>
      </c>
      <c r="F41" s="16">
        <f>SUM(F42)</f>
        <v>0</v>
      </c>
      <c r="G41" s="16">
        <f>SUM(G42)</f>
        <v>0</v>
      </c>
    </row>
    <row r="42" spans="1:7" ht="18" customHeight="1">
      <c r="A42" s="69"/>
      <c r="B42" s="70"/>
      <c r="C42" s="71" t="s">
        <v>58</v>
      </c>
      <c r="D42" s="75">
        <f t="shared" si="1"/>
        <v>25431.628361</v>
      </c>
      <c r="E42" s="76">
        <v>25431.628361</v>
      </c>
      <c r="F42" s="16"/>
      <c r="G42" s="16"/>
    </row>
    <row r="43" spans="1:7" ht="17.25" customHeight="1">
      <c r="A43" s="69"/>
      <c r="B43" s="70"/>
      <c r="C43" s="69" t="s">
        <v>59</v>
      </c>
      <c r="D43" s="70">
        <f t="shared" si="1"/>
        <v>249.93</v>
      </c>
      <c r="E43" s="16">
        <f>SUM(E44)</f>
        <v>249.93</v>
      </c>
      <c r="F43" s="16"/>
      <c r="G43" s="16"/>
    </row>
    <row r="44" spans="1:7" ht="17.25" customHeight="1">
      <c r="A44" s="69"/>
      <c r="B44" s="70"/>
      <c r="C44" s="69" t="s">
        <v>60</v>
      </c>
      <c r="D44" s="70">
        <f t="shared" si="1"/>
        <v>249.93</v>
      </c>
      <c r="E44" s="16">
        <f>SUM(E45)</f>
        <v>249.93</v>
      </c>
      <c r="F44" s="16"/>
      <c r="G44" s="16"/>
    </row>
    <row r="45" spans="1:7" ht="17.25" customHeight="1">
      <c r="A45" s="69"/>
      <c r="B45" s="70"/>
      <c r="C45" s="69" t="s">
        <v>61</v>
      </c>
      <c r="D45" s="70">
        <f t="shared" si="1"/>
        <v>249.93</v>
      </c>
      <c r="E45" s="16">
        <v>249.93</v>
      </c>
      <c r="F45" s="16"/>
      <c r="G45" s="16"/>
    </row>
    <row r="46" spans="1:7" ht="17.25" customHeight="1">
      <c r="A46" s="69"/>
      <c r="B46" s="70"/>
      <c r="C46" s="69" t="s">
        <v>62</v>
      </c>
      <c r="D46" s="70">
        <f t="shared" si="1"/>
        <v>473.41</v>
      </c>
      <c r="E46" s="16">
        <f>SUM(E47)</f>
        <v>473.41</v>
      </c>
      <c r="F46" s="16"/>
      <c r="G46" s="16"/>
    </row>
    <row r="47" spans="1:7" ht="17.25" customHeight="1">
      <c r="A47" s="69"/>
      <c r="B47" s="70"/>
      <c r="C47" s="69" t="s">
        <v>63</v>
      </c>
      <c r="D47" s="70">
        <f t="shared" si="1"/>
        <v>473.41</v>
      </c>
      <c r="E47" s="16">
        <f>SUM(E48)</f>
        <v>473.41</v>
      </c>
      <c r="F47" s="16"/>
      <c r="G47" s="16"/>
    </row>
    <row r="48" spans="1:7" ht="17.25" customHeight="1">
      <c r="A48" s="69"/>
      <c r="B48" s="70"/>
      <c r="C48" s="69" t="s">
        <v>64</v>
      </c>
      <c r="D48" s="70">
        <f t="shared" si="1"/>
        <v>473.41</v>
      </c>
      <c r="E48" s="16">
        <v>473.41</v>
      </c>
      <c r="F48" s="16"/>
      <c r="G48" s="16"/>
    </row>
    <row r="49" spans="1:7" ht="17.25" customHeight="1">
      <c r="A49" s="69"/>
      <c r="B49" s="70"/>
      <c r="C49" s="69" t="s">
        <v>65</v>
      </c>
      <c r="D49" s="70">
        <f t="shared" si="1"/>
        <v>1000</v>
      </c>
      <c r="E49" s="16">
        <v>1000</v>
      </c>
      <c r="F49" s="16"/>
      <c r="G49" s="16"/>
    </row>
    <row r="50" spans="1:7" ht="17.25" customHeight="1">
      <c r="A50" s="69"/>
      <c r="B50" s="70"/>
      <c r="C50" s="69" t="s">
        <v>66</v>
      </c>
      <c r="D50" s="70">
        <f t="shared" si="1"/>
        <v>20000</v>
      </c>
      <c r="E50" s="16">
        <f>SUM(E51)</f>
        <v>0</v>
      </c>
      <c r="F50" s="16">
        <f>SUM(F51)</f>
        <v>20000</v>
      </c>
      <c r="G50" s="16">
        <f>SUM(G51)</f>
        <v>0</v>
      </c>
    </row>
    <row r="51" spans="1:7" ht="18" customHeight="1">
      <c r="A51" s="69"/>
      <c r="B51" s="70"/>
      <c r="C51" s="69" t="s">
        <v>67</v>
      </c>
      <c r="D51" s="70">
        <f t="shared" si="1"/>
        <v>20000</v>
      </c>
      <c r="E51" s="16">
        <f>SUM(E52)</f>
        <v>0</v>
      </c>
      <c r="F51" s="16">
        <f>SUM(F52)</f>
        <v>20000</v>
      </c>
      <c r="G51" s="16">
        <f>SUM(G52)</f>
        <v>0</v>
      </c>
    </row>
    <row r="52" spans="1:7" ht="17.25" customHeight="1">
      <c r="A52" s="69"/>
      <c r="B52" s="70"/>
      <c r="C52" s="69" t="s">
        <v>68</v>
      </c>
      <c r="D52" s="70">
        <f t="shared" si="1"/>
        <v>20000</v>
      </c>
      <c r="E52" s="16"/>
      <c r="F52" s="16">
        <v>20000</v>
      </c>
      <c r="G52" s="16"/>
    </row>
    <row r="53" spans="1:7" ht="17.25" customHeight="1">
      <c r="A53" s="69"/>
      <c r="B53" s="70"/>
      <c r="C53" s="69"/>
      <c r="D53" s="70"/>
      <c r="E53" s="16"/>
      <c r="F53" s="16"/>
      <c r="G53" s="16"/>
    </row>
    <row r="54" spans="1:7" ht="17.25" customHeight="1">
      <c r="A54" s="66" t="s">
        <v>69</v>
      </c>
      <c r="B54" s="70">
        <f>SUM(B7:B9)</f>
        <v>204062</v>
      </c>
      <c r="C54" s="77" t="s">
        <v>70</v>
      </c>
      <c r="D54" s="76">
        <f>SUM(D7,D12,D21,D28,D15,D40,D43,D46,D49,D50)</f>
        <v>396900.8433609999</v>
      </c>
      <c r="E54" s="16">
        <f>SUM(E7,E12,E21,E25,E28,E34,E37,E15,E40,E43,E46,E49,E50)</f>
        <v>31093.741361</v>
      </c>
      <c r="F54" s="16">
        <f>SUM(F7,F12,F21,F25,F28,F34,F37,F15,F40,F43,F46,F49,F50)</f>
        <v>368190.10199999996</v>
      </c>
      <c r="G54" s="16">
        <f>SUM(G7,G12,G21,G28,G15,G40,G43,G46,G49,G50)</f>
        <v>0</v>
      </c>
    </row>
    <row r="55" spans="1:7" ht="17.25" customHeight="1">
      <c r="A55" s="69"/>
      <c r="B55" s="70"/>
      <c r="C55" s="77"/>
      <c r="D55" s="70"/>
      <c r="E55" s="76"/>
      <c r="F55" s="16"/>
      <c r="G55" s="16"/>
    </row>
    <row r="56" spans="1:7" ht="17.25" customHeight="1">
      <c r="A56" s="69"/>
      <c r="B56" s="70"/>
      <c r="C56" s="69" t="s">
        <v>71</v>
      </c>
      <c r="D56" s="70">
        <f>SUM(E56:G56)</f>
        <v>4172.832276</v>
      </c>
      <c r="E56" s="76"/>
      <c r="F56" s="16"/>
      <c r="G56" s="16">
        <f>SUM(G57,G59)</f>
        <v>4172.832276</v>
      </c>
    </row>
    <row r="57" spans="1:7" ht="17.25" customHeight="1">
      <c r="A57" s="69"/>
      <c r="B57" s="70"/>
      <c r="C57" s="69" t="s">
        <v>72</v>
      </c>
      <c r="D57" s="70">
        <f aca="true" t="shared" si="3" ref="D56:D59">SUM(E57:G57)</f>
        <v>4172.832276</v>
      </c>
      <c r="E57" s="76">
        <f aca="true" t="shared" si="4" ref="E57:G57">SUM(E58)</f>
        <v>0</v>
      </c>
      <c r="F57" s="16">
        <f t="shared" si="4"/>
        <v>0</v>
      </c>
      <c r="G57" s="16">
        <f t="shared" si="4"/>
        <v>4172.832276</v>
      </c>
    </row>
    <row r="58" spans="1:7" ht="17.25" customHeight="1">
      <c r="A58" s="69"/>
      <c r="B58" s="70"/>
      <c r="C58" s="69" t="s">
        <v>73</v>
      </c>
      <c r="D58" s="70">
        <f t="shared" si="3"/>
        <v>4172.832276</v>
      </c>
      <c r="E58" s="76"/>
      <c r="F58" s="16"/>
      <c r="G58" s="16">
        <v>4172.832276</v>
      </c>
    </row>
    <row r="59" spans="1:7" ht="17.25" customHeight="1">
      <c r="A59" s="69"/>
      <c r="B59" s="70"/>
      <c r="C59" s="69" t="s">
        <v>74</v>
      </c>
      <c r="D59" s="70">
        <f t="shared" si="3"/>
        <v>0</v>
      </c>
      <c r="E59" s="102"/>
      <c r="F59" s="78"/>
      <c r="G59" s="78"/>
    </row>
    <row r="60" spans="1:7" ht="17.25" customHeight="1">
      <c r="A60" s="69"/>
      <c r="B60" s="70"/>
      <c r="C60" s="69"/>
      <c r="D60" s="70"/>
      <c r="E60" s="102"/>
      <c r="F60" s="78"/>
      <c r="G60" s="78"/>
    </row>
    <row r="61" spans="1:7" ht="17.25" customHeight="1">
      <c r="A61" s="69"/>
      <c r="B61" s="70"/>
      <c r="C61" s="69"/>
      <c r="D61" s="70"/>
      <c r="E61" s="102"/>
      <c r="F61" s="78"/>
      <c r="G61" s="78"/>
    </row>
    <row r="62" spans="1:7" ht="14.25" customHeight="1">
      <c r="A62" s="69" t="s">
        <v>75</v>
      </c>
      <c r="B62" s="70">
        <v>148994.6634</v>
      </c>
      <c r="C62" s="69"/>
      <c r="D62" s="70"/>
      <c r="E62" s="102"/>
      <c r="F62" s="78"/>
      <c r="G62" s="78"/>
    </row>
    <row r="63" spans="1:7" ht="14.25" customHeight="1">
      <c r="A63" s="69" t="s">
        <v>76</v>
      </c>
      <c r="B63" s="91">
        <v>4172.832276</v>
      </c>
      <c r="C63" s="69"/>
      <c r="D63" s="70"/>
      <c r="E63" s="102"/>
      <c r="F63" s="78"/>
      <c r="G63" s="78"/>
    </row>
    <row r="64" spans="1:7" ht="17.25" customHeight="1">
      <c r="A64" s="66" t="s">
        <v>77</v>
      </c>
      <c r="B64" s="70">
        <f>SUM(B54,B62:B63)</f>
        <v>357229.49567599996</v>
      </c>
      <c r="C64" s="66" t="s">
        <v>78</v>
      </c>
      <c r="D64" s="103">
        <f>SUM(E64:G64)</f>
        <v>403456.67563699995</v>
      </c>
      <c r="E64" s="76">
        <f aca="true" t="shared" si="5" ref="E64:G64">SUM(E54,E56)</f>
        <v>31093.741361</v>
      </c>
      <c r="F64" s="16">
        <f t="shared" si="5"/>
        <v>368190.10199999996</v>
      </c>
      <c r="G64" s="16">
        <f t="shared" si="5"/>
        <v>4172.832276</v>
      </c>
    </row>
    <row r="65" ht="14.25" customHeight="1"/>
    <row r="66" spans="1:4" ht="14.25" customHeight="1">
      <c r="A66" s="65"/>
      <c r="D66" s="80"/>
    </row>
    <row r="67" ht="14.25" customHeight="1"/>
  </sheetData>
  <sheetProtection/>
  <mergeCells count="4">
    <mergeCell ref="A4:B4"/>
    <mergeCell ref="A5:B5"/>
    <mergeCell ref="C5:G5"/>
    <mergeCell ref="A1:D2"/>
  </mergeCells>
  <printOptions/>
  <pageMargins left="0.275" right="0.19652777777777777" top="0.4722222222222222" bottom="0.3145833333333333" header="0.3541666666666667" footer="0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">
      <selection activeCell="J35" sqref="J35"/>
    </sheetView>
  </sheetViews>
  <sheetFormatPr defaultColWidth="9.00390625" defaultRowHeight="14.25"/>
  <cols>
    <col min="1" max="1" width="16.75390625" style="36" customWidth="1"/>
    <col min="2" max="3" width="17.625" style="36" customWidth="1"/>
    <col min="4" max="4" width="20.125" style="36" customWidth="1"/>
    <col min="5" max="16384" width="9.00390625" style="36" customWidth="1"/>
  </cols>
  <sheetData>
    <row r="1" spans="1:4" ht="14.25">
      <c r="A1" s="92" t="s">
        <v>79</v>
      </c>
      <c r="B1" s="93"/>
      <c r="C1" s="93"/>
      <c r="D1" s="93"/>
    </row>
    <row r="2" spans="1:4" ht="14.25">
      <c r="A2" s="93"/>
      <c r="B2" s="93"/>
      <c r="C2" s="93"/>
      <c r="D2" s="93"/>
    </row>
    <row r="3" spans="1:4" ht="14.25">
      <c r="A3" s="93"/>
      <c r="B3" s="93"/>
      <c r="C3" s="93"/>
      <c r="D3" s="93"/>
    </row>
    <row r="4" spans="1:4" ht="14.25">
      <c r="A4" s="94" t="s">
        <v>11</v>
      </c>
      <c r="B4" s="93"/>
      <c r="C4" s="93"/>
      <c r="D4" s="95" t="s">
        <v>80</v>
      </c>
    </row>
    <row r="5" spans="1:4" ht="14.25">
      <c r="A5" s="96" t="s">
        <v>13</v>
      </c>
      <c r="B5" s="96"/>
      <c r="C5" s="96" t="s">
        <v>14</v>
      </c>
      <c r="D5" s="96"/>
    </row>
    <row r="6" spans="1:4" ht="14.25">
      <c r="A6" s="96" t="s">
        <v>15</v>
      </c>
      <c r="B6" s="96" t="s">
        <v>16</v>
      </c>
      <c r="C6" s="96" t="s">
        <v>15</v>
      </c>
      <c r="D6" s="96" t="s">
        <v>16</v>
      </c>
    </row>
    <row r="7" spans="1:4" ht="14.25">
      <c r="A7" s="97" t="s">
        <v>81</v>
      </c>
      <c r="B7" s="91">
        <f>SUM(B8:B9)</f>
        <v>204062</v>
      </c>
      <c r="C7" s="97" t="s">
        <v>82</v>
      </c>
      <c r="D7" s="51">
        <f>D8+D9+D10</f>
        <v>3014.6042</v>
      </c>
    </row>
    <row r="8" spans="1:4" ht="14.25">
      <c r="A8" s="97" t="s">
        <v>83</v>
      </c>
      <c r="B8" s="11">
        <v>30062</v>
      </c>
      <c r="C8" s="97" t="s">
        <v>84</v>
      </c>
      <c r="D8" s="51">
        <v>2639.42</v>
      </c>
    </row>
    <row r="9" spans="1:4" ht="14.25">
      <c r="A9" s="97" t="s">
        <v>85</v>
      </c>
      <c r="B9" s="91">
        <v>174000</v>
      </c>
      <c r="C9" s="97" t="s">
        <v>86</v>
      </c>
      <c r="D9" s="51">
        <v>375.0842</v>
      </c>
    </row>
    <row r="10" spans="1:4" ht="14.25">
      <c r="A10" s="97" t="s">
        <v>22</v>
      </c>
      <c r="B10" s="91"/>
      <c r="C10" s="97" t="s">
        <v>87</v>
      </c>
      <c r="D10" s="51">
        <v>0.1</v>
      </c>
    </row>
    <row r="11" spans="1:4" ht="14.25">
      <c r="A11" s="97"/>
      <c r="B11" s="91"/>
      <c r="C11" s="97" t="s">
        <v>88</v>
      </c>
      <c r="D11" s="51">
        <v>400442.071437</v>
      </c>
    </row>
    <row r="12" spans="1:4" ht="14.25">
      <c r="A12" s="97"/>
      <c r="B12" s="91"/>
      <c r="C12" s="97"/>
      <c r="D12" s="91"/>
    </row>
    <row r="13" spans="1:4" ht="14.25">
      <c r="A13" s="97"/>
      <c r="B13" s="91"/>
      <c r="C13" s="97"/>
      <c r="D13" s="91"/>
    </row>
    <row r="14" spans="1:4" ht="14.25">
      <c r="A14" s="97"/>
      <c r="B14" s="91"/>
      <c r="C14" s="97"/>
      <c r="D14" s="91"/>
    </row>
    <row r="15" spans="1:4" ht="14.25">
      <c r="A15" s="97"/>
      <c r="B15" s="91"/>
      <c r="C15" s="97"/>
      <c r="D15" s="91"/>
    </row>
    <row r="16" spans="1:4" ht="14.25">
      <c r="A16" s="97"/>
      <c r="B16" s="91"/>
      <c r="C16" s="97"/>
      <c r="D16" s="91"/>
    </row>
    <row r="17" spans="1:4" ht="14.25">
      <c r="A17" s="97"/>
      <c r="B17" s="91"/>
      <c r="C17" s="97"/>
      <c r="D17" s="91"/>
    </row>
    <row r="18" spans="1:4" ht="14.25">
      <c r="A18" s="96" t="s">
        <v>69</v>
      </c>
      <c r="B18" s="91">
        <f>SUM(B7,B10)</f>
        <v>204062</v>
      </c>
      <c r="C18" s="96" t="s">
        <v>89</v>
      </c>
      <c r="D18" s="91">
        <f>SUM(D7,D11)</f>
        <v>403456.675637</v>
      </c>
    </row>
    <row r="19" spans="1:4" ht="14.25">
      <c r="A19" s="98" t="s">
        <v>76</v>
      </c>
      <c r="B19" s="91">
        <v>4172.832276</v>
      </c>
      <c r="C19" s="97"/>
      <c r="D19" s="91"/>
    </row>
    <row r="20" spans="1:4" ht="14.25">
      <c r="A20" s="97" t="s">
        <v>75</v>
      </c>
      <c r="B20" s="91">
        <v>148994.66340000002</v>
      </c>
      <c r="C20" s="97"/>
      <c r="D20" s="91"/>
    </row>
    <row r="21" spans="1:4" ht="14.25">
      <c r="A21" s="96" t="s">
        <v>77</v>
      </c>
      <c r="B21" s="91">
        <f>SUM(B18:B20)</f>
        <v>357229.495676</v>
      </c>
      <c r="C21" s="96" t="s">
        <v>78</v>
      </c>
      <c r="D21" s="91">
        <f>SUM(D18:D20)</f>
        <v>403456.675637</v>
      </c>
    </row>
    <row r="22" spans="1:4" ht="14.25">
      <c r="A22" s="93"/>
      <c r="B22" s="93"/>
      <c r="C22" s="93"/>
      <c r="D22" s="93"/>
    </row>
    <row r="23" spans="1:4" ht="14.25">
      <c r="A23" s="93"/>
      <c r="B23" s="93"/>
      <c r="C23" s="93"/>
      <c r="D23" s="95"/>
    </row>
  </sheetData>
  <sheetProtection/>
  <mergeCells count="4">
    <mergeCell ref="A4:B4"/>
    <mergeCell ref="A5:B5"/>
    <mergeCell ref="C5:D5"/>
    <mergeCell ref="A1:D2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D48" sqref="D48"/>
    </sheetView>
  </sheetViews>
  <sheetFormatPr defaultColWidth="7.00390625" defaultRowHeight="14.25"/>
  <cols>
    <col min="1" max="1" width="13.00390625" style="1" bestFit="1" customWidth="1"/>
    <col min="2" max="2" width="22.50390625" style="1" customWidth="1"/>
    <col min="3" max="3" width="11.125" style="1" customWidth="1"/>
    <col min="4" max="4" width="12.75390625" style="1" customWidth="1"/>
    <col min="5" max="5" width="12.875" style="1" customWidth="1"/>
    <col min="6" max="6" width="12.125" style="1" customWidth="1"/>
    <col min="7" max="7" width="12.75390625" style="1" customWidth="1"/>
    <col min="8" max="8" width="14.625" style="1" bestFit="1" customWidth="1"/>
    <col min="9" max="9" width="8.125" style="1" bestFit="1" customWidth="1"/>
    <col min="10" max="16384" width="7.00390625" style="1" customWidth="1"/>
  </cols>
  <sheetData>
    <row r="1" spans="1:8" ht="14.25" customHeight="1">
      <c r="A1" s="2" t="s">
        <v>90</v>
      </c>
      <c r="B1" s="2"/>
      <c r="C1" s="2"/>
      <c r="D1" s="2"/>
      <c r="E1" s="2"/>
      <c r="F1" s="2"/>
      <c r="G1" s="2"/>
      <c r="H1" s="2"/>
    </row>
    <row r="2" spans="1:8" ht="14.25" customHeight="1">
      <c r="A2" s="2"/>
      <c r="B2" s="2"/>
      <c r="C2" s="2"/>
      <c r="D2" s="2"/>
      <c r="E2" s="2"/>
      <c r="F2" s="2"/>
      <c r="G2" s="2"/>
      <c r="H2" s="2"/>
    </row>
    <row r="3" ht="14.25" customHeight="1">
      <c r="C3" s="3"/>
    </row>
    <row r="4" spans="1:8" ht="14.25" customHeight="1">
      <c r="A4" s="3" t="s">
        <v>91</v>
      </c>
      <c r="B4" s="3"/>
      <c r="C4" s="3"/>
      <c r="D4" s="4" t="s">
        <v>80</v>
      </c>
      <c r="E4" s="4"/>
      <c r="F4" s="4"/>
      <c r="G4" s="4"/>
      <c r="H4" s="4"/>
    </row>
    <row r="5" spans="1:8" ht="24.75" customHeight="1">
      <c r="A5" s="6" t="s">
        <v>92</v>
      </c>
      <c r="B5" s="6" t="s">
        <v>93</v>
      </c>
      <c r="C5" s="6" t="s">
        <v>17</v>
      </c>
      <c r="D5" s="5" t="s">
        <v>18</v>
      </c>
      <c r="E5" s="5" t="s">
        <v>24</v>
      </c>
      <c r="F5" s="5" t="s">
        <v>94</v>
      </c>
      <c r="G5" s="5" t="s">
        <v>75</v>
      </c>
      <c r="H5" s="89" t="s">
        <v>76</v>
      </c>
    </row>
    <row r="6" spans="1:9" ht="14.25" customHeight="1">
      <c r="A6" s="7"/>
      <c r="B6" s="6" t="s">
        <v>95</v>
      </c>
      <c r="C6" s="11">
        <f aca="true" t="shared" si="0" ref="C6:H6">SUM(C7)</f>
        <v>357229.49567599996</v>
      </c>
      <c r="D6" s="11">
        <f t="shared" si="0"/>
        <v>30062</v>
      </c>
      <c r="E6" s="11">
        <f t="shared" si="0"/>
        <v>174000</v>
      </c>
      <c r="F6" s="8">
        <f t="shared" si="0"/>
        <v>0</v>
      </c>
      <c r="G6" s="8">
        <f t="shared" si="0"/>
        <v>148994.6634</v>
      </c>
      <c r="H6" s="8">
        <f t="shared" si="0"/>
        <v>4172.832276</v>
      </c>
      <c r="I6" s="3"/>
    </row>
    <row r="7" spans="1:8" ht="14.25" customHeight="1">
      <c r="A7" s="33"/>
      <c r="B7" s="9" t="s">
        <v>96</v>
      </c>
      <c r="C7" s="11">
        <f>SUM(D7:H7)</f>
        <v>357229.49567599996</v>
      </c>
      <c r="D7" s="11">
        <v>30062</v>
      </c>
      <c r="E7" s="11">
        <v>174000</v>
      </c>
      <c r="F7" s="90"/>
      <c r="G7" s="91">
        <v>148994.6634</v>
      </c>
      <c r="H7" s="90">
        <v>4172.832276</v>
      </c>
    </row>
    <row r="8" spans="1:8" ht="14.25" customHeight="1">
      <c r="A8" s="33"/>
      <c r="B8" s="9"/>
      <c r="C8" s="11"/>
      <c r="D8" s="11"/>
      <c r="E8" s="11"/>
      <c r="F8" s="11"/>
      <c r="G8" s="11"/>
      <c r="H8" s="11"/>
    </row>
    <row r="9" spans="1:8" ht="14.25" customHeight="1">
      <c r="A9" s="33"/>
      <c r="B9" s="9"/>
      <c r="C9" s="11"/>
      <c r="D9" s="11"/>
      <c r="E9" s="11"/>
      <c r="F9" s="11"/>
      <c r="G9" s="11"/>
      <c r="H9" s="11"/>
    </row>
    <row r="10" spans="1:8" ht="14.25" customHeight="1">
      <c r="A10" s="33"/>
      <c r="B10" s="9"/>
      <c r="C10" s="11"/>
      <c r="D10" s="11"/>
      <c r="E10" s="11"/>
      <c r="F10" s="11"/>
      <c r="G10" s="11"/>
      <c r="H10" s="11"/>
    </row>
    <row r="11" ht="14.25" customHeight="1"/>
    <row r="12" spans="1:9" ht="14.25" customHeight="1">
      <c r="A12" s="3"/>
      <c r="B12" s="3"/>
      <c r="C12" s="3"/>
      <c r="D12" s="3"/>
      <c r="E12" s="3"/>
      <c r="F12" s="3"/>
      <c r="G12" s="3"/>
      <c r="H12" s="3"/>
      <c r="I12" s="3"/>
    </row>
    <row r="13" ht="14.25" customHeight="1"/>
    <row r="14" spans="1:8" ht="14.25" customHeight="1">
      <c r="A14" s="3"/>
      <c r="B14" s="3"/>
      <c r="C14" s="3"/>
      <c r="D14" s="4"/>
      <c r="E14" s="4"/>
      <c r="F14" s="4"/>
      <c r="G14" s="4"/>
      <c r="H14" s="4"/>
    </row>
    <row r="15" ht="14.25" customHeight="1">
      <c r="C15" s="3"/>
    </row>
  </sheetData>
  <sheetProtection/>
  <mergeCells count="5">
    <mergeCell ref="A4:B4"/>
    <mergeCell ref="D4:H4"/>
    <mergeCell ref="A14:B14"/>
    <mergeCell ref="D14:H14"/>
    <mergeCell ref="A1:H2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100" workbookViewId="0" topLeftCell="A1">
      <selection activeCell="D30" sqref="D30"/>
    </sheetView>
  </sheetViews>
  <sheetFormatPr defaultColWidth="9.00390625" defaultRowHeight="14.25"/>
  <cols>
    <col min="1" max="1" width="19.625" style="36" customWidth="1"/>
    <col min="2" max="2" width="28.50390625" style="36" customWidth="1"/>
    <col min="3" max="3" width="13.75390625" style="36" customWidth="1"/>
    <col min="4" max="4" width="12.375" style="36" customWidth="1"/>
    <col min="5" max="5" width="13.375" style="36" customWidth="1"/>
    <col min="6" max="6" width="11.25390625" style="36" customWidth="1"/>
    <col min="7" max="7" width="12.375" style="36" customWidth="1"/>
    <col min="8" max="16384" width="9.00390625" style="36" customWidth="1"/>
  </cols>
  <sheetData>
    <row r="1" spans="2:6" ht="20.25">
      <c r="B1" s="38"/>
      <c r="C1" s="37" t="s">
        <v>97</v>
      </c>
      <c r="D1" s="38"/>
      <c r="E1" s="38"/>
      <c r="F1" s="38"/>
    </row>
    <row r="2" spans="1:6" ht="20.25">
      <c r="A2" s="38"/>
      <c r="B2" s="38"/>
      <c r="C2" s="38"/>
      <c r="D2" s="38"/>
      <c r="E2" s="38"/>
      <c r="F2" s="38"/>
    </row>
    <row r="3" spans="1:6" ht="14.25">
      <c r="A3" s="39"/>
      <c r="B3" s="40"/>
      <c r="C3" s="39"/>
      <c r="D3" s="39"/>
      <c r="E3" s="39"/>
      <c r="F3" s="39"/>
    </row>
    <row r="4" spans="1:6" ht="14.25">
      <c r="A4" s="41" t="s">
        <v>91</v>
      </c>
      <c r="B4" s="39"/>
      <c r="C4" s="39"/>
      <c r="D4" s="39"/>
      <c r="F4" s="81" t="s">
        <v>80</v>
      </c>
    </row>
    <row r="5" spans="1:7" ht="36">
      <c r="A5" s="42" t="s">
        <v>98</v>
      </c>
      <c r="B5" s="42" t="s">
        <v>99</v>
      </c>
      <c r="C5" s="42" t="s">
        <v>17</v>
      </c>
      <c r="D5" s="43" t="s">
        <v>18</v>
      </c>
      <c r="E5" s="82" t="s">
        <v>100</v>
      </c>
      <c r="F5" s="82" t="s">
        <v>101</v>
      </c>
      <c r="G5" s="83" t="s">
        <v>20</v>
      </c>
    </row>
    <row r="6" spans="1:7" ht="14.25">
      <c r="A6" s="44" t="s">
        <v>95</v>
      </c>
      <c r="B6" s="44"/>
      <c r="C6" s="45">
        <f>C7</f>
        <v>403456.67563699995</v>
      </c>
      <c r="D6" s="45">
        <f>D7</f>
        <v>31093.741361000008</v>
      </c>
      <c r="E6" s="48">
        <f>E7</f>
        <v>368190.10199999996</v>
      </c>
      <c r="F6" s="48">
        <f>F7</f>
        <v>0</v>
      </c>
      <c r="G6" s="45">
        <f>G7</f>
        <v>4172.832276</v>
      </c>
    </row>
    <row r="7" spans="1:7" ht="14.25">
      <c r="A7" s="47" t="s">
        <v>102</v>
      </c>
      <c r="B7" s="44"/>
      <c r="C7" s="84">
        <f aca="true" t="shared" si="0" ref="C7:G7">C8+C29</f>
        <v>403456.67563699995</v>
      </c>
      <c r="D7" s="45">
        <f t="shared" si="0"/>
        <v>31093.741361000008</v>
      </c>
      <c r="E7" s="48">
        <f t="shared" si="0"/>
        <v>368190.10199999996</v>
      </c>
      <c r="F7" s="48">
        <f t="shared" si="0"/>
        <v>0</v>
      </c>
      <c r="G7" s="48">
        <f t="shared" si="0"/>
        <v>4172.832276</v>
      </c>
    </row>
    <row r="8" spans="1:7" ht="14.25">
      <c r="A8" s="47" t="s">
        <v>103</v>
      </c>
      <c r="B8" s="44"/>
      <c r="C8" s="48">
        <f aca="true" t="shared" si="1" ref="C8:G8">C9+C19+C27</f>
        <v>3014.6041999999998</v>
      </c>
      <c r="D8" s="48">
        <f t="shared" si="1"/>
        <v>3014.6041999999998</v>
      </c>
      <c r="E8" s="48">
        <f t="shared" si="1"/>
        <v>0</v>
      </c>
      <c r="F8" s="48">
        <f t="shared" si="1"/>
        <v>0</v>
      </c>
      <c r="G8" s="48">
        <f t="shared" si="1"/>
        <v>0</v>
      </c>
    </row>
    <row r="9" spans="1:7" ht="14.25">
      <c r="A9" s="47" t="s">
        <v>104</v>
      </c>
      <c r="B9" s="44"/>
      <c r="C9" s="48">
        <f aca="true" t="shared" si="2" ref="C9:G9">SUM(C10:C12,C18)</f>
        <v>2639.42</v>
      </c>
      <c r="D9" s="48">
        <f t="shared" si="2"/>
        <v>2639.42</v>
      </c>
      <c r="E9" s="48">
        <f t="shared" si="2"/>
        <v>0</v>
      </c>
      <c r="F9" s="48">
        <f t="shared" si="2"/>
        <v>0</v>
      </c>
      <c r="G9" s="48">
        <f t="shared" si="2"/>
        <v>0</v>
      </c>
    </row>
    <row r="10" spans="1:7" ht="15" customHeight="1">
      <c r="A10" s="49" t="s">
        <v>105</v>
      </c>
      <c r="B10" s="50" t="s">
        <v>106</v>
      </c>
      <c r="C10" s="51">
        <f aca="true" t="shared" si="3" ref="C10:C18">SUM(D10:G10)</f>
        <v>715.91</v>
      </c>
      <c r="D10" s="51">
        <v>715.91</v>
      </c>
      <c r="E10" s="51"/>
      <c r="F10" s="51"/>
      <c r="G10" s="85"/>
    </row>
    <row r="11" spans="1:7" ht="14.25">
      <c r="A11" s="49" t="s">
        <v>107</v>
      </c>
      <c r="B11" s="50" t="s">
        <v>106</v>
      </c>
      <c r="C11" s="51">
        <f t="shared" si="3"/>
        <v>1430.55</v>
      </c>
      <c r="D11" s="51">
        <v>1430.55</v>
      </c>
      <c r="E11" s="51"/>
      <c r="F11" s="51"/>
      <c r="G11" s="85"/>
    </row>
    <row r="12" spans="1:7" ht="14.25">
      <c r="A12" s="49" t="s">
        <v>108</v>
      </c>
      <c r="B12" s="52"/>
      <c r="C12" s="51">
        <f t="shared" si="3"/>
        <v>243.03</v>
      </c>
      <c r="D12" s="51">
        <f>SUM(D13:D17)</f>
        <v>243.03</v>
      </c>
      <c r="E12" s="51"/>
      <c r="F12" s="51"/>
      <c r="G12" s="85"/>
    </row>
    <row r="13" spans="1:7" ht="15.75" customHeight="1">
      <c r="A13" s="53" t="s">
        <v>109</v>
      </c>
      <c r="B13" s="50" t="s">
        <v>110</v>
      </c>
      <c r="C13" s="51">
        <f t="shared" si="3"/>
        <v>115.92</v>
      </c>
      <c r="D13" s="51">
        <v>115.92</v>
      </c>
      <c r="E13" s="51"/>
      <c r="F13" s="51"/>
      <c r="G13" s="85"/>
    </row>
    <row r="14" spans="1:7" ht="14.25">
      <c r="A14" s="53" t="s">
        <v>111</v>
      </c>
      <c r="B14" s="50" t="s">
        <v>112</v>
      </c>
      <c r="C14" s="51">
        <f t="shared" si="3"/>
        <v>57.96</v>
      </c>
      <c r="D14" s="51">
        <v>57.96</v>
      </c>
      <c r="E14" s="51"/>
      <c r="F14" s="51"/>
      <c r="G14" s="85"/>
    </row>
    <row r="15" spans="1:7" ht="14.25">
      <c r="A15" s="49" t="s">
        <v>113</v>
      </c>
      <c r="B15" s="50" t="s">
        <v>114</v>
      </c>
      <c r="C15" s="51">
        <f t="shared" si="3"/>
        <v>38.48</v>
      </c>
      <c r="D15" s="51">
        <v>38.48</v>
      </c>
      <c r="E15" s="51"/>
      <c r="F15" s="51"/>
      <c r="G15" s="85"/>
    </row>
    <row r="16" spans="1:7" ht="14.25">
      <c r="A16" s="49" t="s">
        <v>115</v>
      </c>
      <c r="B16" s="54" t="s">
        <v>116</v>
      </c>
      <c r="C16" s="51">
        <f t="shared" si="3"/>
        <v>30.64</v>
      </c>
      <c r="D16" s="51">
        <v>30.64</v>
      </c>
      <c r="E16" s="51"/>
      <c r="F16" s="51"/>
      <c r="G16" s="85"/>
    </row>
    <row r="17" spans="1:7" ht="14.25">
      <c r="A17" s="49" t="s">
        <v>117</v>
      </c>
      <c r="B17" s="50" t="s">
        <v>118</v>
      </c>
      <c r="C17" s="51">
        <f t="shared" si="3"/>
        <v>0.03</v>
      </c>
      <c r="D17" s="51">
        <v>0.03</v>
      </c>
      <c r="E17" s="51"/>
      <c r="F17" s="51"/>
      <c r="G17" s="85"/>
    </row>
    <row r="18" spans="1:7" ht="14.25">
      <c r="A18" s="49" t="s">
        <v>119</v>
      </c>
      <c r="B18" s="52" t="s">
        <v>120</v>
      </c>
      <c r="C18" s="51">
        <f t="shared" si="3"/>
        <v>249.93</v>
      </c>
      <c r="D18" s="51">
        <v>249.93</v>
      </c>
      <c r="E18" s="51"/>
      <c r="F18" s="51"/>
      <c r="G18" s="85"/>
    </row>
    <row r="19" spans="1:7" ht="14.25">
      <c r="A19" s="47" t="s">
        <v>121</v>
      </c>
      <c r="B19" s="55"/>
      <c r="C19" s="48">
        <f>SUM(C20:C26)</f>
        <v>375.08419999999995</v>
      </c>
      <c r="D19" s="48">
        <f>SUM(D20:D26)</f>
        <v>375.08419999999995</v>
      </c>
      <c r="E19" s="48">
        <f>SUM(E20:E26)</f>
        <v>0</v>
      </c>
      <c r="F19" s="48">
        <f>SUM(F20:F26)</f>
        <v>0</v>
      </c>
      <c r="G19" s="48">
        <f>SUM(G20:G26)</f>
        <v>0</v>
      </c>
    </row>
    <row r="20" spans="1:7" ht="16.5" customHeight="1">
      <c r="A20" s="49" t="s">
        <v>122</v>
      </c>
      <c r="B20" s="50" t="s">
        <v>106</v>
      </c>
      <c r="C20" s="51">
        <f aca="true" t="shared" si="4" ref="C20:C26">SUM(D20:G20)</f>
        <v>127.5</v>
      </c>
      <c r="D20" s="51">
        <v>127.5</v>
      </c>
      <c r="E20" s="51"/>
      <c r="F20" s="51"/>
      <c r="G20" s="85"/>
    </row>
    <row r="21" spans="1:7" ht="16.5" customHeight="1">
      <c r="A21" s="49" t="s">
        <v>123</v>
      </c>
      <c r="B21" s="50" t="s">
        <v>106</v>
      </c>
      <c r="C21" s="51">
        <f t="shared" si="4"/>
        <v>10.29</v>
      </c>
      <c r="D21" s="51">
        <v>10.29</v>
      </c>
      <c r="E21" s="51"/>
      <c r="F21" s="51"/>
      <c r="G21" s="85"/>
    </row>
    <row r="22" spans="1:7" ht="16.5" customHeight="1">
      <c r="A22" s="49" t="s">
        <v>124</v>
      </c>
      <c r="B22" s="50" t="s">
        <v>106</v>
      </c>
      <c r="C22" s="51">
        <f t="shared" si="4"/>
        <v>43.242</v>
      </c>
      <c r="D22" s="51">
        <v>43.242</v>
      </c>
      <c r="E22" s="51"/>
      <c r="F22" s="51"/>
      <c r="G22" s="85"/>
    </row>
    <row r="23" spans="1:7" ht="16.5" customHeight="1">
      <c r="A23" s="49" t="s">
        <v>125</v>
      </c>
      <c r="B23" s="50" t="s">
        <v>106</v>
      </c>
      <c r="C23" s="51">
        <f t="shared" si="4"/>
        <v>25.38</v>
      </c>
      <c r="D23" s="51">
        <v>25.38</v>
      </c>
      <c r="E23" s="51"/>
      <c r="F23" s="51"/>
      <c r="G23" s="85"/>
    </row>
    <row r="24" spans="1:7" ht="16.5" customHeight="1">
      <c r="A24" s="49" t="s">
        <v>126</v>
      </c>
      <c r="B24" s="50" t="s">
        <v>106</v>
      </c>
      <c r="C24" s="51">
        <f t="shared" si="4"/>
        <v>113.593</v>
      </c>
      <c r="D24" s="51">
        <v>113.593</v>
      </c>
      <c r="E24" s="51"/>
      <c r="F24" s="51"/>
      <c r="G24" s="85"/>
    </row>
    <row r="25" spans="1:7" ht="16.5" customHeight="1">
      <c r="A25" s="49" t="s">
        <v>127</v>
      </c>
      <c r="B25" s="50" t="s">
        <v>106</v>
      </c>
      <c r="C25" s="51">
        <f t="shared" si="4"/>
        <v>12.15</v>
      </c>
      <c r="D25" s="56">
        <v>12.15</v>
      </c>
      <c r="E25" s="51"/>
      <c r="F25" s="51"/>
      <c r="G25" s="85"/>
    </row>
    <row r="26" spans="1:7" ht="16.5" customHeight="1">
      <c r="A26" s="49" t="s">
        <v>128</v>
      </c>
      <c r="B26" s="50" t="s">
        <v>106</v>
      </c>
      <c r="C26" s="51">
        <f t="shared" si="4"/>
        <v>42.9292</v>
      </c>
      <c r="D26" s="51">
        <v>42.9292</v>
      </c>
      <c r="E26" s="51"/>
      <c r="F26" s="51"/>
      <c r="G26" s="85"/>
    </row>
    <row r="27" spans="1:7" ht="14.25">
      <c r="A27" s="47" t="s">
        <v>129</v>
      </c>
      <c r="B27" s="52"/>
      <c r="C27" s="48">
        <f aca="true" t="shared" si="5" ref="C27:G27">SUM(C28)</f>
        <v>0.1</v>
      </c>
      <c r="D27" s="48">
        <f t="shared" si="5"/>
        <v>0.1</v>
      </c>
      <c r="E27" s="48">
        <f t="shared" si="5"/>
        <v>0</v>
      </c>
      <c r="F27" s="48">
        <f t="shared" si="5"/>
        <v>0</v>
      </c>
      <c r="G27" s="48">
        <f t="shared" si="5"/>
        <v>0</v>
      </c>
    </row>
    <row r="28" spans="1:7" ht="24" customHeight="1">
      <c r="A28" s="57" t="s">
        <v>130</v>
      </c>
      <c r="B28" s="50" t="s">
        <v>106</v>
      </c>
      <c r="C28" s="51">
        <f>SUM(D28:G28)</f>
        <v>0.1</v>
      </c>
      <c r="D28" s="51">
        <v>0.1</v>
      </c>
      <c r="E28" s="51"/>
      <c r="F28" s="51"/>
      <c r="G28" s="85"/>
    </row>
    <row r="29" spans="1:7" ht="14.25">
      <c r="A29" s="47" t="s">
        <v>131</v>
      </c>
      <c r="B29" s="55"/>
      <c r="C29" s="58">
        <f>SUM(C30:C81)</f>
        <v>400442.07143699995</v>
      </c>
      <c r="D29" s="58">
        <f>SUM(D30:D81)</f>
        <v>28079.137161000006</v>
      </c>
      <c r="E29" s="58">
        <f>SUM(E30:E81)</f>
        <v>368190.10199999996</v>
      </c>
      <c r="F29" s="58">
        <f>SUM(F30:F81)</f>
        <v>0</v>
      </c>
      <c r="G29" s="58">
        <f>SUM(G30:G81)</f>
        <v>4172.832276</v>
      </c>
    </row>
    <row r="30" spans="1:7" ht="14.25">
      <c r="A30" s="59" t="s">
        <v>132</v>
      </c>
      <c r="B30" s="52" t="s">
        <v>133</v>
      </c>
      <c r="C30" s="51">
        <f aca="true" t="shared" si="6" ref="C30:C49">SUM(D30:G30)</f>
        <v>621.39</v>
      </c>
      <c r="D30" s="51">
        <v>621.39</v>
      </c>
      <c r="E30" s="51"/>
      <c r="F30" s="51"/>
      <c r="G30" s="85"/>
    </row>
    <row r="31" spans="1:7" ht="14.25">
      <c r="A31" s="59" t="s">
        <v>134</v>
      </c>
      <c r="B31" s="50" t="s">
        <v>106</v>
      </c>
      <c r="C31" s="51">
        <f t="shared" si="6"/>
        <v>505.22</v>
      </c>
      <c r="D31" s="51">
        <v>505.22</v>
      </c>
      <c r="E31" s="51"/>
      <c r="F31" s="51"/>
      <c r="G31" s="85"/>
    </row>
    <row r="32" spans="1:7" ht="14.25">
      <c r="A32" s="59" t="s">
        <v>135</v>
      </c>
      <c r="B32" s="50" t="s">
        <v>106</v>
      </c>
      <c r="C32" s="51">
        <f t="shared" si="6"/>
        <v>540</v>
      </c>
      <c r="D32" s="51">
        <v>540</v>
      </c>
      <c r="E32" s="51"/>
      <c r="F32" s="51"/>
      <c r="G32" s="85"/>
    </row>
    <row r="33" spans="1:7" ht="14.25">
      <c r="A33" s="59" t="s">
        <v>136</v>
      </c>
      <c r="B33" s="50" t="s">
        <v>106</v>
      </c>
      <c r="C33" s="51">
        <f t="shared" si="6"/>
        <v>1953.448212</v>
      </c>
      <c r="D33" s="51">
        <v>1953.448212</v>
      </c>
      <c r="E33" s="51"/>
      <c r="F33" s="51"/>
      <c r="G33" s="85"/>
    </row>
    <row r="34" spans="1:7" ht="14.25">
      <c r="A34" s="59" t="s">
        <v>137</v>
      </c>
      <c r="B34" s="50" t="s">
        <v>106</v>
      </c>
      <c r="C34" s="51">
        <f t="shared" si="6"/>
        <v>170</v>
      </c>
      <c r="D34" s="51">
        <v>170</v>
      </c>
      <c r="E34" s="51"/>
      <c r="F34" s="51"/>
      <c r="G34" s="85"/>
    </row>
    <row r="35" spans="1:7" ht="14.25">
      <c r="A35" s="59" t="s">
        <v>138</v>
      </c>
      <c r="B35" s="50" t="s">
        <v>106</v>
      </c>
      <c r="C35" s="51">
        <f t="shared" si="6"/>
        <v>41.5</v>
      </c>
      <c r="D35" s="51">
        <v>41.5</v>
      </c>
      <c r="E35" s="51"/>
      <c r="F35" s="51"/>
      <c r="G35" s="85"/>
    </row>
    <row r="36" spans="1:7" ht="14.25">
      <c r="A36" s="59" t="s">
        <v>139</v>
      </c>
      <c r="B36" s="50" t="s">
        <v>106</v>
      </c>
      <c r="C36" s="51">
        <f t="shared" si="6"/>
        <v>100</v>
      </c>
      <c r="D36" s="51">
        <v>100</v>
      </c>
      <c r="E36" s="51"/>
      <c r="F36" s="51"/>
      <c r="G36" s="85"/>
    </row>
    <row r="37" spans="1:7" ht="14.25">
      <c r="A37" s="59" t="s">
        <v>140</v>
      </c>
      <c r="B37" s="52" t="s">
        <v>141</v>
      </c>
      <c r="C37" s="51">
        <f t="shared" si="6"/>
        <v>32.15</v>
      </c>
      <c r="D37" s="51">
        <v>32.15</v>
      </c>
      <c r="E37" s="51"/>
      <c r="F37" s="51"/>
      <c r="G37" s="85"/>
    </row>
    <row r="38" spans="1:7" ht="14.25">
      <c r="A38" s="59" t="s">
        <v>142</v>
      </c>
      <c r="B38" s="52" t="s">
        <v>143</v>
      </c>
      <c r="C38" s="51">
        <f t="shared" si="6"/>
        <v>10</v>
      </c>
      <c r="D38" s="51">
        <v>10</v>
      </c>
      <c r="E38" s="51"/>
      <c r="F38" s="51"/>
      <c r="G38" s="85"/>
    </row>
    <row r="39" spans="1:7" ht="14.25">
      <c r="A39" s="59" t="s">
        <v>144</v>
      </c>
      <c r="B39" s="52" t="s">
        <v>145</v>
      </c>
      <c r="C39" s="51">
        <f t="shared" si="6"/>
        <v>468.41</v>
      </c>
      <c r="D39" s="51">
        <v>468.41</v>
      </c>
      <c r="E39" s="51"/>
      <c r="F39" s="51"/>
      <c r="G39" s="85"/>
    </row>
    <row r="40" spans="1:7" ht="21">
      <c r="A40" s="59" t="s">
        <v>146</v>
      </c>
      <c r="B40" s="50" t="s">
        <v>106</v>
      </c>
      <c r="C40" s="51">
        <f t="shared" si="6"/>
        <v>1010.64</v>
      </c>
      <c r="D40" s="51">
        <v>1010.64</v>
      </c>
      <c r="E40" s="51"/>
      <c r="F40" s="51"/>
      <c r="G40" s="85"/>
    </row>
    <row r="41" spans="1:7" ht="14.25">
      <c r="A41" s="59" t="s">
        <v>147</v>
      </c>
      <c r="B41" s="50" t="s">
        <v>106</v>
      </c>
      <c r="C41" s="51">
        <f t="shared" si="6"/>
        <v>18</v>
      </c>
      <c r="D41" s="51">
        <v>18</v>
      </c>
      <c r="E41" s="51"/>
      <c r="F41" s="51"/>
      <c r="G41" s="85"/>
    </row>
    <row r="42" spans="1:7" ht="14.25">
      <c r="A42" s="59" t="s">
        <v>148</v>
      </c>
      <c r="B42" s="50" t="s">
        <v>106</v>
      </c>
      <c r="C42" s="51">
        <f t="shared" si="6"/>
        <v>12</v>
      </c>
      <c r="D42" s="51">
        <v>12</v>
      </c>
      <c r="E42" s="51"/>
      <c r="F42" s="51"/>
      <c r="G42" s="85"/>
    </row>
    <row r="43" spans="1:7" ht="14.25">
      <c r="A43" s="59" t="s">
        <v>149</v>
      </c>
      <c r="B43" s="50" t="s">
        <v>106</v>
      </c>
      <c r="C43" s="51">
        <f t="shared" si="6"/>
        <v>25</v>
      </c>
      <c r="D43" s="51">
        <v>25</v>
      </c>
      <c r="E43" s="51"/>
      <c r="F43" s="51"/>
      <c r="G43" s="85"/>
    </row>
    <row r="44" spans="1:7" ht="14.25">
      <c r="A44" s="59" t="s">
        <v>150</v>
      </c>
      <c r="B44" s="50" t="s">
        <v>106</v>
      </c>
      <c r="C44" s="51">
        <f t="shared" si="6"/>
        <v>5</v>
      </c>
      <c r="D44" s="51">
        <v>5</v>
      </c>
      <c r="E44" s="51"/>
      <c r="F44" s="51"/>
      <c r="G44" s="85"/>
    </row>
    <row r="45" spans="1:7" ht="14.25">
      <c r="A45" s="59" t="s">
        <v>151</v>
      </c>
      <c r="B45" s="50" t="s">
        <v>106</v>
      </c>
      <c r="C45" s="51">
        <f t="shared" si="6"/>
        <v>350</v>
      </c>
      <c r="D45" s="51">
        <v>350</v>
      </c>
      <c r="E45" s="51"/>
      <c r="F45" s="51"/>
      <c r="G45" s="85"/>
    </row>
    <row r="46" spans="1:7" ht="14.25">
      <c r="A46" s="59" t="s">
        <v>152</v>
      </c>
      <c r="B46" s="50" t="s">
        <v>106</v>
      </c>
      <c r="C46" s="51">
        <f t="shared" si="6"/>
        <v>43.7</v>
      </c>
      <c r="D46" s="51">
        <v>43.7</v>
      </c>
      <c r="E46" s="51"/>
      <c r="F46" s="51"/>
      <c r="G46" s="85"/>
    </row>
    <row r="47" spans="1:7" ht="21">
      <c r="A47" s="59" t="s">
        <v>153</v>
      </c>
      <c r="B47" s="50" t="s">
        <v>106</v>
      </c>
      <c r="C47" s="51">
        <f t="shared" si="6"/>
        <v>2782.49</v>
      </c>
      <c r="D47" s="51"/>
      <c r="E47" s="51"/>
      <c r="F47" s="51"/>
      <c r="G47" s="51">
        <v>2782.49</v>
      </c>
    </row>
    <row r="48" spans="1:7" ht="21">
      <c r="A48" s="59" t="s">
        <v>154</v>
      </c>
      <c r="B48" s="50" t="s">
        <v>106</v>
      </c>
      <c r="C48" s="51">
        <f t="shared" si="6"/>
        <v>50</v>
      </c>
      <c r="D48" s="51">
        <v>50</v>
      </c>
      <c r="E48" s="51"/>
      <c r="F48" s="51"/>
      <c r="G48" s="86"/>
    </row>
    <row r="49" spans="1:7" ht="21">
      <c r="A49" s="59" t="s">
        <v>155</v>
      </c>
      <c r="B49" s="50" t="s">
        <v>106</v>
      </c>
      <c r="C49" s="51">
        <f t="shared" si="6"/>
        <v>1100</v>
      </c>
      <c r="D49" s="51">
        <v>1100</v>
      </c>
      <c r="E49" s="51"/>
      <c r="F49" s="51"/>
      <c r="G49" s="86"/>
    </row>
    <row r="50" spans="1:7" ht="31.5">
      <c r="A50" s="59" t="s">
        <v>156</v>
      </c>
      <c r="B50" s="50" t="s">
        <v>106</v>
      </c>
      <c r="C50" s="51">
        <f aca="true" t="shared" si="7" ref="C50:C75">SUM(D50:G50)</f>
        <v>3000</v>
      </c>
      <c r="D50" s="51">
        <v>3000</v>
      </c>
      <c r="E50" s="51"/>
      <c r="F50" s="51"/>
      <c r="G50" s="86"/>
    </row>
    <row r="51" spans="1:7" ht="14.25">
      <c r="A51" s="59" t="s">
        <v>157</v>
      </c>
      <c r="B51" s="50" t="s">
        <v>106</v>
      </c>
      <c r="C51" s="51">
        <f t="shared" si="7"/>
        <v>1000</v>
      </c>
      <c r="D51" s="51">
        <v>1000</v>
      </c>
      <c r="E51" s="51"/>
      <c r="F51" s="51"/>
      <c r="G51" s="86"/>
    </row>
    <row r="52" spans="1:7" ht="21">
      <c r="A52" s="59" t="s">
        <v>158</v>
      </c>
      <c r="B52" s="50" t="s">
        <v>106</v>
      </c>
      <c r="C52" s="51">
        <f t="shared" si="7"/>
        <v>3200</v>
      </c>
      <c r="D52" s="51">
        <v>3200</v>
      </c>
      <c r="E52" s="51"/>
      <c r="F52" s="51"/>
      <c r="G52" s="86"/>
    </row>
    <row r="53" spans="1:7" ht="21">
      <c r="A53" s="59" t="s">
        <v>159</v>
      </c>
      <c r="B53" s="50" t="s">
        <v>106</v>
      </c>
      <c r="C53" s="51">
        <f t="shared" si="7"/>
        <v>2350</v>
      </c>
      <c r="D53" s="51">
        <v>2350</v>
      </c>
      <c r="E53" s="51"/>
      <c r="F53" s="51"/>
      <c r="G53" s="86"/>
    </row>
    <row r="54" spans="1:7" ht="21">
      <c r="A54" s="59" t="s">
        <v>160</v>
      </c>
      <c r="B54" s="50" t="s">
        <v>106</v>
      </c>
      <c r="C54" s="51">
        <f t="shared" si="7"/>
        <v>192</v>
      </c>
      <c r="D54" s="51">
        <v>192</v>
      </c>
      <c r="E54" s="51"/>
      <c r="F54" s="51"/>
      <c r="G54" s="86"/>
    </row>
    <row r="55" spans="1:7" ht="15.75" customHeight="1">
      <c r="A55" s="59" t="s">
        <v>161</v>
      </c>
      <c r="B55" s="50" t="s">
        <v>106</v>
      </c>
      <c r="C55" s="51">
        <f t="shared" si="7"/>
        <v>59</v>
      </c>
      <c r="D55" s="51">
        <v>59</v>
      </c>
      <c r="E55" s="51"/>
      <c r="F55" s="51"/>
      <c r="G55" s="86"/>
    </row>
    <row r="56" spans="1:7" ht="21">
      <c r="A56" s="59" t="s">
        <v>162</v>
      </c>
      <c r="B56" s="50" t="s">
        <v>106</v>
      </c>
      <c r="C56" s="51">
        <f t="shared" si="7"/>
        <v>1500</v>
      </c>
      <c r="D56" s="51">
        <v>1500</v>
      </c>
      <c r="E56" s="51"/>
      <c r="F56" s="51"/>
      <c r="G56" s="86"/>
    </row>
    <row r="57" spans="1:7" ht="21">
      <c r="A57" s="59" t="s">
        <v>163</v>
      </c>
      <c r="B57" s="50" t="s">
        <v>106</v>
      </c>
      <c r="C57" s="51">
        <f t="shared" si="7"/>
        <v>170</v>
      </c>
      <c r="D57" s="51">
        <v>170</v>
      </c>
      <c r="E57" s="51"/>
      <c r="F57" s="51"/>
      <c r="G57" s="86"/>
    </row>
    <row r="58" spans="1:7" ht="21">
      <c r="A58" s="59" t="s">
        <v>164</v>
      </c>
      <c r="B58" s="50" t="s">
        <v>106</v>
      </c>
      <c r="C58" s="51">
        <f t="shared" si="7"/>
        <v>550</v>
      </c>
      <c r="D58" s="51">
        <v>550</v>
      </c>
      <c r="E58" s="51"/>
      <c r="F58" s="51"/>
      <c r="G58" s="86"/>
    </row>
    <row r="59" spans="1:7" ht="14.25">
      <c r="A59" s="59" t="s">
        <v>165</v>
      </c>
      <c r="B59" s="50" t="s">
        <v>106</v>
      </c>
      <c r="C59" s="51">
        <f t="shared" si="7"/>
        <v>450</v>
      </c>
      <c r="D59" s="51">
        <v>332.79</v>
      </c>
      <c r="E59" s="51"/>
      <c r="F59" s="51"/>
      <c r="G59" s="51">
        <v>117.21</v>
      </c>
    </row>
    <row r="60" spans="1:7" ht="21">
      <c r="A60" s="59" t="s">
        <v>166</v>
      </c>
      <c r="B60" s="50" t="s">
        <v>106</v>
      </c>
      <c r="C60" s="51">
        <f t="shared" si="7"/>
        <v>2672.394725</v>
      </c>
      <c r="D60" s="51">
        <v>1972.394725</v>
      </c>
      <c r="E60" s="51"/>
      <c r="F60" s="51"/>
      <c r="G60" s="86">
        <v>700</v>
      </c>
    </row>
    <row r="61" spans="1:7" ht="21">
      <c r="A61" s="59" t="s">
        <v>167</v>
      </c>
      <c r="B61" s="50" t="s">
        <v>106</v>
      </c>
      <c r="C61" s="51">
        <f t="shared" si="7"/>
        <v>10</v>
      </c>
      <c r="D61" s="51">
        <v>10</v>
      </c>
      <c r="E61" s="51"/>
      <c r="F61" s="51"/>
      <c r="G61" s="86"/>
    </row>
    <row r="62" spans="1:7" ht="21">
      <c r="A62" s="59" t="s">
        <v>168</v>
      </c>
      <c r="B62" s="50" t="s">
        <v>106</v>
      </c>
      <c r="C62" s="51">
        <f t="shared" si="7"/>
        <v>35</v>
      </c>
      <c r="D62" s="51">
        <v>35</v>
      </c>
      <c r="E62" s="51"/>
      <c r="F62" s="51"/>
      <c r="G62" s="86"/>
    </row>
    <row r="63" spans="1:7" ht="21">
      <c r="A63" s="59" t="s">
        <v>169</v>
      </c>
      <c r="B63" s="50" t="s">
        <v>106</v>
      </c>
      <c r="C63" s="51">
        <f t="shared" si="7"/>
        <v>54</v>
      </c>
      <c r="D63" s="51">
        <v>54</v>
      </c>
      <c r="E63" s="51"/>
      <c r="F63" s="51"/>
      <c r="G63" s="86"/>
    </row>
    <row r="64" spans="1:7" ht="21">
      <c r="A64" s="59" t="s">
        <v>170</v>
      </c>
      <c r="B64" s="50" t="s">
        <v>106</v>
      </c>
      <c r="C64" s="51">
        <f t="shared" si="7"/>
        <v>4.9</v>
      </c>
      <c r="D64" s="51">
        <v>4.9</v>
      </c>
      <c r="E64" s="51"/>
      <c r="F64" s="51"/>
      <c r="G64" s="86"/>
    </row>
    <row r="65" spans="1:7" ht="21">
      <c r="A65" s="59" t="s">
        <v>171</v>
      </c>
      <c r="B65" s="50" t="s">
        <v>106</v>
      </c>
      <c r="C65" s="51">
        <f t="shared" si="7"/>
        <v>50</v>
      </c>
      <c r="D65" s="51">
        <v>50</v>
      </c>
      <c r="E65" s="51"/>
      <c r="F65" s="51"/>
      <c r="G65" s="86"/>
    </row>
    <row r="66" spans="1:7" ht="31.5">
      <c r="A66" s="59" t="s">
        <v>172</v>
      </c>
      <c r="B66" s="50" t="s">
        <v>106</v>
      </c>
      <c r="C66" s="51">
        <f t="shared" si="7"/>
        <v>80</v>
      </c>
      <c r="D66" s="51">
        <v>80</v>
      </c>
      <c r="E66" s="51"/>
      <c r="F66" s="51"/>
      <c r="G66" s="86"/>
    </row>
    <row r="67" spans="1:7" ht="21">
      <c r="A67" s="59" t="s">
        <v>173</v>
      </c>
      <c r="B67" s="50" t="s">
        <v>106</v>
      </c>
      <c r="C67" s="51">
        <f t="shared" si="7"/>
        <v>300</v>
      </c>
      <c r="D67" s="51">
        <v>300</v>
      </c>
      <c r="E67" s="51"/>
      <c r="F67" s="51"/>
      <c r="G67" s="86"/>
    </row>
    <row r="68" spans="1:7" ht="21">
      <c r="A68" s="59" t="s">
        <v>174</v>
      </c>
      <c r="B68" s="50" t="s">
        <v>106</v>
      </c>
      <c r="C68" s="51">
        <f t="shared" si="7"/>
        <v>260</v>
      </c>
      <c r="D68" s="51">
        <v>260</v>
      </c>
      <c r="E68" s="51"/>
      <c r="F68" s="51"/>
      <c r="G68" s="86"/>
    </row>
    <row r="69" spans="1:7" ht="14.25">
      <c r="A69" s="59" t="s">
        <v>175</v>
      </c>
      <c r="B69" s="50" t="s">
        <v>106</v>
      </c>
      <c r="C69" s="51">
        <f t="shared" si="7"/>
        <v>105</v>
      </c>
      <c r="D69" s="51">
        <v>105</v>
      </c>
      <c r="E69" s="51"/>
      <c r="F69" s="51"/>
      <c r="G69" s="61"/>
    </row>
    <row r="70" spans="1:7" ht="14.25">
      <c r="A70" s="59" t="s">
        <v>176</v>
      </c>
      <c r="B70" s="50" t="s">
        <v>106</v>
      </c>
      <c r="C70" s="51">
        <f t="shared" si="7"/>
        <v>651.4235</v>
      </c>
      <c r="D70" s="51">
        <v>651.4235</v>
      </c>
      <c r="E70" s="51"/>
      <c r="F70" s="51"/>
      <c r="G70" s="61"/>
    </row>
    <row r="71" spans="1:7" ht="21">
      <c r="A71" s="59" t="s">
        <v>177</v>
      </c>
      <c r="B71" s="50" t="s">
        <v>106</v>
      </c>
      <c r="C71" s="51">
        <f t="shared" si="7"/>
        <v>1690</v>
      </c>
      <c r="D71" s="51">
        <v>1116.867724</v>
      </c>
      <c r="E71" s="51"/>
      <c r="F71" s="51"/>
      <c r="G71" s="61">
        <v>573.132276</v>
      </c>
    </row>
    <row r="72" spans="1:7" ht="14.25">
      <c r="A72" s="59" t="s">
        <v>178</v>
      </c>
      <c r="B72" s="52" t="s">
        <v>179</v>
      </c>
      <c r="C72" s="51">
        <f t="shared" si="7"/>
        <v>5.803</v>
      </c>
      <c r="D72" s="51">
        <v>5.803</v>
      </c>
      <c r="E72" s="51"/>
      <c r="F72" s="51"/>
      <c r="G72" s="85"/>
    </row>
    <row r="73" spans="1:7" ht="21">
      <c r="A73" s="59" t="s">
        <v>180</v>
      </c>
      <c r="B73" s="52" t="s">
        <v>181</v>
      </c>
      <c r="C73" s="51">
        <f t="shared" si="7"/>
        <v>240</v>
      </c>
      <c r="D73" s="51">
        <v>240</v>
      </c>
      <c r="E73" s="51"/>
      <c r="F73" s="51"/>
      <c r="G73" s="85"/>
    </row>
    <row r="74" spans="1:7" ht="21">
      <c r="A74" s="59" t="s">
        <v>182</v>
      </c>
      <c r="B74" s="52" t="s">
        <v>183</v>
      </c>
      <c r="C74" s="51">
        <f t="shared" si="7"/>
        <v>2063</v>
      </c>
      <c r="D74" s="51">
        <v>2063</v>
      </c>
      <c r="E74" s="51"/>
      <c r="F74" s="51"/>
      <c r="G74" s="85"/>
    </row>
    <row r="75" spans="1:7" ht="14.25">
      <c r="A75" s="59" t="s">
        <v>184</v>
      </c>
      <c r="B75" s="52" t="s">
        <v>185</v>
      </c>
      <c r="C75" s="51">
        <f t="shared" si="7"/>
        <v>80</v>
      </c>
      <c r="D75" s="60">
        <v>80</v>
      </c>
      <c r="E75" s="51"/>
      <c r="F75" s="60"/>
      <c r="G75" s="85"/>
    </row>
    <row r="76" spans="1:7" ht="14.25">
      <c r="A76" s="59" t="s">
        <v>184</v>
      </c>
      <c r="B76" s="52" t="s">
        <v>179</v>
      </c>
      <c r="C76" s="51">
        <f aca="true" t="shared" si="8" ref="C76:C81">SUM(D76:G76)</f>
        <v>40.5</v>
      </c>
      <c r="D76" s="60">
        <v>40.5</v>
      </c>
      <c r="E76" s="51"/>
      <c r="F76" s="60"/>
      <c r="G76" s="85"/>
    </row>
    <row r="77" spans="1:7" ht="14.25">
      <c r="A77" s="59" t="s">
        <v>186</v>
      </c>
      <c r="B77" s="52" t="s">
        <v>187</v>
      </c>
      <c r="C77" s="51">
        <f t="shared" si="8"/>
        <v>600</v>
      </c>
      <c r="D77" s="61">
        <v>600</v>
      </c>
      <c r="E77" s="51"/>
      <c r="F77" s="61"/>
      <c r="G77" s="85"/>
    </row>
    <row r="78" spans="1:7" ht="14.25">
      <c r="A78" s="62" t="s">
        <v>188</v>
      </c>
      <c r="B78" s="52" t="s">
        <v>189</v>
      </c>
      <c r="C78" s="51">
        <f t="shared" si="8"/>
        <v>1000</v>
      </c>
      <c r="D78" s="61">
        <v>1000</v>
      </c>
      <c r="E78" s="51"/>
      <c r="F78" s="87"/>
      <c r="G78" s="85"/>
    </row>
    <row r="79" spans="1:7" ht="14.25">
      <c r="A79" s="88" t="s">
        <v>190</v>
      </c>
      <c r="B79" s="52" t="s">
        <v>191</v>
      </c>
      <c r="C79" s="51">
        <f t="shared" si="8"/>
        <v>137730.7834</v>
      </c>
      <c r="D79" s="16"/>
      <c r="E79" s="16">
        <v>137730.7834</v>
      </c>
      <c r="F79" s="87"/>
      <c r="G79" s="85"/>
    </row>
    <row r="80" spans="1:7" ht="21">
      <c r="A80" s="88" t="s">
        <v>190</v>
      </c>
      <c r="B80" s="50" t="s">
        <v>192</v>
      </c>
      <c r="C80" s="51">
        <f t="shared" si="8"/>
        <v>210459.3186</v>
      </c>
      <c r="D80" s="61"/>
      <c r="E80" s="16">
        <v>210459.3186</v>
      </c>
      <c r="F80" s="61"/>
      <c r="G80" s="85"/>
    </row>
    <row r="81" spans="1:7" ht="14.25">
      <c r="A81" s="88" t="s">
        <v>190</v>
      </c>
      <c r="B81" s="50" t="s">
        <v>193</v>
      </c>
      <c r="C81" s="51">
        <f t="shared" si="8"/>
        <v>20000</v>
      </c>
      <c r="D81" s="61"/>
      <c r="E81" s="16">
        <v>20000</v>
      </c>
      <c r="F81" s="61"/>
      <c r="G81" s="85"/>
    </row>
    <row r="82" spans="1:6" ht="14.25">
      <c r="A82" s="39"/>
      <c r="B82" s="40"/>
      <c r="C82" s="39"/>
      <c r="D82" s="39"/>
      <c r="E82" s="81"/>
      <c r="F82" s="39"/>
    </row>
  </sheetData>
  <sheetProtection/>
  <autoFilter ref="A1:B82"/>
  <mergeCells count="1">
    <mergeCell ref="A4:B4"/>
  </mergeCells>
  <printOptions/>
  <pageMargins left="0.6298611111111111" right="0.7513888888888889" top="0.39305555555555555" bottom="0.275" header="0.15694444444444444" footer="0.15694444444444444"/>
  <pageSetup fitToHeight="0" fitToWidth="1" horizontalDpi="600" verticalDpi="600" orientation="portrait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Zeros="0" zoomScaleSheetLayoutView="100" workbookViewId="0" topLeftCell="A1">
      <selection activeCell="G70" sqref="G70"/>
    </sheetView>
  </sheetViews>
  <sheetFormatPr defaultColWidth="7.00390625" defaultRowHeight="14.25"/>
  <cols>
    <col min="1" max="1" width="16.75390625" style="63" customWidth="1"/>
    <col min="2" max="2" width="12.50390625" style="63" customWidth="1"/>
    <col min="3" max="3" width="32.375" style="63" customWidth="1"/>
    <col min="4" max="4" width="11.875" style="63" customWidth="1"/>
    <col min="5" max="5" width="11.75390625" style="63" customWidth="1"/>
    <col min="6" max="6" width="9.875" style="63" customWidth="1"/>
    <col min="7" max="255" width="7.00390625" style="63" customWidth="1"/>
  </cols>
  <sheetData>
    <row r="1" spans="1:4" ht="14.25" customHeight="1">
      <c r="A1" s="64" t="s">
        <v>194</v>
      </c>
      <c r="B1" s="64"/>
      <c r="C1" s="64"/>
      <c r="D1" s="64"/>
    </row>
    <row r="2" spans="1:4" ht="14.25" customHeight="1">
      <c r="A2" s="64"/>
      <c r="B2" s="64"/>
      <c r="C2" s="64"/>
      <c r="D2" s="64"/>
    </row>
    <row r="3" ht="14.25" customHeight="1"/>
    <row r="4" spans="1:6" s="63" customFormat="1" ht="14.25" customHeight="1">
      <c r="A4" s="65" t="s">
        <v>11</v>
      </c>
      <c r="B4" s="65"/>
      <c r="F4" s="63" t="s">
        <v>12</v>
      </c>
    </row>
    <row r="5" spans="1:6" ht="17.25" customHeight="1">
      <c r="A5" s="66" t="s">
        <v>13</v>
      </c>
      <c r="B5" s="66"/>
      <c r="C5" s="67" t="s">
        <v>14</v>
      </c>
      <c r="D5" s="67"/>
      <c r="E5" s="67"/>
      <c r="F5" s="67"/>
    </row>
    <row r="6" spans="1:6" ht="27" customHeight="1">
      <c r="A6" s="66" t="s">
        <v>15</v>
      </c>
      <c r="B6" s="66" t="s">
        <v>16</v>
      </c>
      <c r="C6" s="66" t="s">
        <v>15</v>
      </c>
      <c r="D6" s="66" t="s">
        <v>17</v>
      </c>
      <c r="E6" s="66" t="s">
        <v>18</v>
      </c>
      <c r="F6" s="68" t="s">
        <v>19</v>
      </c>
    </row>
    <row r="7" spans="1:6" ht="17.25" customHeight="1">
      <c r="A7" s="69" t="s">
        <v>18</v>
      </c>
      <c r="B7" s="70">
        <v>30062</v>
      </c>
      <c r="C7" s="69" t="s">
        <v>21</v>
      </c>
      <c r="D7" s="70">
        <f aca="true" t="shared" si="0" ref="D7:D18">SUM(E7:G7)</f>
        <v>42.15</v>
      </c>
      <c r="E7" s="16">
        <f>SUM(E8,E10)</f>
        <v>42.15</v>
      </c>
      <c r="F7" s="16">
        <f>SUM(F8,F10)</f>
        <v>0</v>
      </c>
    </row>
    <row r="8" spans="1:6" ht="17.25" customHeight="1">
      <c r="A8" s="69" t="s">
        <v>24</v>
      </c>
      <c r="B8" s="70">
        <v>174000</v>
      </c>
      <c r="C8" s="69" t="s">
        <v>23</v>
      </c>
      <c r="D8" s="70">
        <f t="shared" si="0"/>
        <v>32.15</v>
      </c>
      <c r="E8" s="16">
        <f aca="true" t="shared" si="1" ref="E8:E13">SUM(E9)</f>
        <v>32.15</v>
      </c>
      <c r="F8" s="16"/>
    </row>
    <row r="9" spans="1:6" ht="17.25" customHeight="1">
      <c r="A9" s="71"/>
      <c r="B9" s="71"/>
      <c r="C9" s="69" t="s">
        <v>25</v>
      </c>
      <c r="D9" s="70">
        <f t="shared" si="0"/>
        <v>32.15</v>
      </c>
      <c r="E9" s="16">
        <v>32.15</v>
      </c>
      <c r="F9" s="16"/>
    </row>
    <row r="10" spans="1:6" ht="17.25" customHeight="1">
      <c r="A10" s="69"/>
      <c r="B10" s="70"/>
      <c r="C10" s="69" t="s">
        <v>26</v>
      </c>
      <c r="D10" s="70">
        <f t="shared" si="0"/>
        <v>10</v>
      </c>
      <c r="E10" s="16">
        <f t="shared" si="1"/>
        <v>10</v>
      </c>
      <c r="F10" s="16"/>
    </row>
    <row r="11" spans="1:6" ht="17.25" customHeight="1">
      <c r="A11" s="69"/>
      <c r="B11" s="70"/>
      <c r="C11" s="69" t="s">
        <v>27</v>
      </c>
      <c r="D11" s="70">
        <f t="shared" si="0"/>
        <v>10</v>
      </c>
      <c r="E11" s="16">
        <v>10</v>
      </c>
      <c r="F11" s="16"/>
    </row>
    <row r="12" spans="1:6" ht="17.25" customHeight="1">
      <c r="A12" s="69"/>
      <c r="B12" s="70"/>
      <c r="C12" s="71" t="s">
        <v>28</v>
      </c>
      <c r="D12" s="70">
        <f t="shared" si="0"/>
        <v>600</v>
      </c>
      <c r="E12" s="16">
        <f t="shared" si="1"/>
        <v>600</v>
      </c>
      <c r="F12" s="16"/>
    </row>
    <row r="13" spans="1:6" ht="17.25" customHeight="1">
      <c r="A13" s="69"/>
      <c r="B13" s="70"/>
      <c r="C13" s="71" t="s">
        <v>29</v>
      </c>
      <c r="D13" s="70">
        <f t="shared" si="0"/>
        <v>600</v>
      </c>
      <c r="E13" s="16">
        <f t="shared" si="1"/>
        <v>600</v>
      </c>
      <c r="F13" s="16"/>
    </row>
    <row r="14" spans="1:6" ht="17.25" customHeight="1">
      <c r="A14" s="69"/>
      <c r="B14" s="70"/>
      <c r="C14" s="71" t="s">
        <v>30</v>
      </c>
      <c r="D14" s="70">
        <f t="shared" si="0"/>
        <v>600</v>
      </c>
      <c r="E14" s="16">
        <v>600</v>
      </c>
      <c r="F14" s="16"/>
    </row>
    <row r="15" spans="1:6" ht="17.25" customHeight="1">
      <c r="A15" s="69"/>
      <c r="B15" s="70"/>
      <c r="C15" s="69" t="s">
        <v>31</v>
      </c>
      <c r="D15" s="70">
        <f t="shared" si="0"/>
        <v>173.91</v>
      </c>
      <c r="E15" s="16">
        <f>SUM(E16,E19)</f>
        <v>173.91</v>
      </c>
      <c r="F15" s="16">
        <f>SUM(F16,F19)</f>
        <v>0</v>
      </c>
    </row>
    <row r="16" spans="1:6" ht="17.25" customHeight="1">
      <c r="A16" s="69"/>
      <c r="B16" s="70"/>
      <c r="C16" s="69" t="s">
        <v>32</v>
      </c>
      <c r="D16" s="70">
        <f t="shared" si="0"/>
        <v>173.88</v>
      </c>
      <c r="E16" s="16">
        <f>SUM(E17:E18)</f>
        <v>173.88</v>
      </c>
      <c r="F16" s="16"/>
    </row>
    <row r="17" spans="1:6" ht="17.25" customHeight="1">
      <c r="A17" s="69"/>
      <c r="B17" s="70"/>
      <c r="C17" s="69" t="s">
        <v>33</v>
      </c>
      <c r="D17" s="70">
        <f t="shared" si="0"/>
        <v>115.92</v>
      </c>
      <c r="E17" s="16">
        <v>115.92</v>
      </c>
      <c r="F17" s="16"/>
    </row>
    <row r="18" spans="1:6" ht="17.25" customHeight="1">
      <c r="A18" s="69"/>
      <c r="B18" s="70"/>
      <c r="C18" s="69" t="s">
        <v>34</v>
      </c>
      <c r="D18" s="70">
        <f t="shared" si="0"/>
        <v>57.96</v>
      </c>
      <c r="E18" s="16">
        <v>57.96</v>
      </c>
      <c r="F18" s="16"/>
    </row>
    <row r="19" spans="1:6" ht="17.25" customHeight="1">
      <c r="A19" s="69"/>
      <c r="B19" s="70"/>
      <c r="C19" s="69" t="s">
        <v>35</v>
      </c>
      <c r="D19" s="70"/>
      <c r="E19" s="16">
        <f>SUM(E20)</f>
        <v>0.03</v>
      </c>
      <c r="F19" s="16">
        <f>SUM(F20)</f>
        <v>0</v>
      </c>
    </row>
    <row r="20" spans="1:6" ht="17.25" customHeight="1">
      <c r="A20" s="69"/>
      <c r="B20" s="70"/>
      <c r="C20" s="69" t="s">
        <v>36</v>
      </c>
      <c r="D20" s="70"/>
      <c r="E20" s="16">
        <v>0.03</v>
      </c>
      <c r="F20" s="16"/>
    </row>
    <row r="21" spans="1:6" ht="17.25" customHeight="1">
      <c r="A21" s="69"/>
      <c r="B21" s="70"/>
      <c r="C21" s="72" t="s">
        <v>37</v>
      </c>
      <c r="D21" s="73">
        <f aca="true" t="shared" si="2" ref="D21:D52">SUM(E21:G21)</f>
        <v>69.12</v>
      </c>
      <c r="E21" s="16">
        <f>SUM(,E22)</f>
        <v>69.12</v>
      </c>
      <c r="F21" s="16"/>
    </row>
    <row r="22" spans="1:6" ht="17.25" customHeight="1">
      <c r="A22" s="69"/>
      <c r="B22" s="70"/>
      <c r="C22" s="69" t="s">
        <v>38</v>
      </c>
      <c r="D22" s="73">
        <f t="shared" si="2"/>
        <v>69.12</v>
      </c>
      <c r="E22" s="16">
        <f>SUM(E23:E24)</f>
        <v>69.12</v>
      </c>
      <c r="F22" s="16"/>
    </row>
    <row r="23" spans="1:6" ht="17.25" customHeight="1">
      <c r="A23" s="69"/>
      <c r="B23" s="70"/>
      <c r="C23" s="69" t="s">
        <v>39</v>
      </c>
      <c r="D23" s="73">
        <f t="shared" si="2"/>
        <v>38.48</v>
      </c>
      <c r="E23" s="16">
        <v>38.48</v>
      </c>
      <c r="F23" s="16"/>
    </row>
    <row r="24" spans="1:6" ht="17.25" customHeight="1">
      <c r="A24" s="69"/>
      <c r="B24" s="70"/>
      <c r="C24" s="69" t="s">
        <v>40</v>
      </c>
      <c r="D24" s="73">
        <f t="shared" si="2"/>
        <v>30.64</v>
      </c>
      <c r="E24" s="16">
        <v>30.64</v>
      </c>
      <c r="F24" s="16"/>
    </row>
    <row r="25" spans="1:6" ht="17.25" customHeight="1">
      <c r="A25" s="69"/>
      <c r="B25" s="70"/>
      <c r="C25" s="71" t="s">
        <v>41</v>
      </c>
      <c r="D25" s="70">
        <f t="shared" si="2"/>
        <v>2063</v>
      </c>
      <c r="E25" s="16">
        <f>SUM(E26)</f>
        <v>2063</v>
      </c>
      <c r="F25" s="16">
        <f>SUM(F26)</f>
        <v>0</v>
      </c>
    </row>
    <row r="26" spans="1:6" ht="17.25" customHeight="1">
      <c r="A26" s="69"/>
      <c r="B26" s="70"/>
      <c r="C26" s="71" t="s">
        <v>42</v>
      </c>
      <c r="D26" s="70">
        <f t="shared" si="2"/>
        <v>2063</v>
      </c>
      <c r="E26" s="16">
        <f>SUM(E27:E27)</f>
        <v>2063</v>
      </c>
      <c r="F26" s="16">
        <f>SUM(F27:F27)</f>
        <v>0</v>
      </c>
    </row>
    <row r="27" spans="1:6" ht="17.25" customHeight="1">
      <c r="A27" s="69"/>
      <c r="B27" s="70"/>
      <c r="C27" s="71" t="s">
        <v>43</v>
      </c>
      <c r="D27" s="70">
        <f t="shared" si="2"/>
        <v>2063</v>
      </c>
      <c r="E27" s="16">
        <v>2063</v>
      </c>
      <c r="F27" s="16"/>
    </row>
    <row r="28" spans="1:6" ht="17.25" customHeight="1">
      <c r="A28" s="69"/>
      <c r="B28" s="70"/>
      <c r="C28" s="71" t="s">
        <v>44</v>
      </c>
      <c r="D28" s="70">
        <f t="shared" si="2"/>
        <v>348860.69499999995</v>
      </c>
      <c r="E28" s="16">
        <f>SUM(E29,E31)</f>
        <v>670.593</v>
      </c>
      <c r="F28" s="16">
        <f>SUM(F29,F31)</f>
        <v>348190.10199999996</v>
      </c>
    </row>
    <row r="29" spans="1:6" ht="17.25" customHeight="1">
      <c r="A29" s="69"/>
      <c r="B29" s="70"/>
      <c r="C29" s="71" t="s">
        <v>45</v>
      </c>
      <c r="D29" s="70">
        <f t="shared" si="2"/>
        <v>670.593</v>
      </c>
      <c r="E29" s="16">
        <f>SUM(E30,E31)</f>
        <v>670.593</v>
      </c>
      <c r="F29" s="16"/>
    </row>
    <row r="30" spans="1:6" ht="17.25" customHeight="1">
      <c r="A30" s="69"/>
      <c r="B30" s="70"/>
      <c r="C30" s="71" t="s">
        <v>46</v>
      </c>
      <c r="D30" s="70">
        <f t="shared" si="2"/>
        <v>670.593</v>
      </c>
      <c r="E30" s="16">
        <v>670.593</v>
      </c>
      <c r="F30" s="16"/>
    </row>
    <row r="31" spans="1:6" ht="17.25" customHeight="1">
      <c r="A31" s="69"/>
      <c r="B31" s="70"/>
      <c r="C31" s="74" t="s">
        <v>47</v>
      </c>
      <c r="D31" s="70">
        <f t="shared" si="2"/>
        <v>348190.10199999996</v>
      </c>
      <c r="E31" s="16">
        <f>SUM(E32:E33)</f>
        <v>0</v>
      </c>
      <c r="F31" s="16">
        <f>SUM(F32:F33)</f>
        <v>348190.10199999996</v>
      </c>
    </row>
    <row r="32" spans="1:6" ht="17.25" customHeight="1">
      <c r="A32" s="69"/>
      <c r="B32" s="70"/>
      <c r="C32" s="71" t="s">
        <v>48</v>
      </c>
      <c r="D32" s="70">
        <f t="shared" si="2"/>
        <v>137730.7834</v>
      </c>
      <c r="E32" s="16"/>
      <c r="F32" s="16">
        <v>137730.7834</v>
      </c>
    </row>
    <row r="33" spans="1:6" ht="17.25" customHeight="1">
      <c r="A33" s="69"/>
      <c r="B33" s="70"/>
      <c r="C33" s="71" t="s">
        <v>49</v>
      </c>
      <c r="D33" s="70">
        <f t="shared" si="2"/>
        <v>210459.3186</v>
      </c>
      <c r="E33" s="16"/>
      <c r="F33" s="16">
        <v>210459.3186</v>
      </c>
    </row>
    <row r="34" spans="1:6" ht="17.25" customHeight="1">
      <c r="A34" s="69"/>
      <c r="B34" s="70"/>
      <c r="C34" s="71" t="s">
        <v>50</v>
      </c>
      <c r="D34" s="70">
        <f t="shared" si="2"/>
        <v>80</v>
      </c>
      <c r="E34" s="16">
        <f aca="true" t="shared" si="3" ref="E34:E38">SUM(E35)</f>
        <v>80</v>
      </c>
      <c r="F34" s="16"/>
    </row>
    <row r="35" spans="1:6" ht="17.25" customHeight="1">
      <c r="A35" s="69"/>
      <c r="B35" s="70"/>
      <c r="C35" s="71" t="s">
        <v>51</v>
      </c>
      <c r="D35" s="70">
        <f t="shared" si="2"/>
        <v>80</v>
      </c>
      <c r="E35" s="16">
        <f t="shared" si="3"/>
        <v>80</v>
      </c>
      <c r="F35" s="16"/>
    </row>
    <row r="36" spans="1:6" ht="18" customHeight="1">
      <c r="A36" s="69"/>
      <c r="B36" s="70"/>
      <c r="C36" s="71" t="s">
        <v>52</v>
      </c>
      <c r="D36" s="70">
        <f t="shared" si="2"/>
        <v>80</v>
      </c>
      <c r="E36" s="16">
        <v>80</v>
      </c>
      <c r="F36" s="16"/>
    </row>
    <row r="37" spans="1:6" ht="18" customHeight="1">
      <c r="A37" s="69"/>
      <c r="B37" s="70"/>
      <c r="C37" s="71" t="s">
        <v>53</v>
      </c>
      <c r="D37" s="70">
        <f t="shared" si="2"/>
        <v>240</v>
      </c>
      <c r="E37" s="16">
        <f t="shared" si="3"/>
        <v>240</v>
      </c>
      <c r="F37" s="16"/>
    </row>
    <row r="38" spans="1:6" ht="18" customHeight="1">
      <c r="A38" s="69"/>
      <c r="B38" s="70"/>
      <c r="C38" s="71" t="s">
        <v>54</v>
      </c>
      <c r="D38" s="70">
        <f t="shared" si="2"/>
        <v>240</v>
      </c>
      <c r="E38" s="16">
        <f t="shared" si="3"/>
        <v>240</v>
      </c>
      <c r="F38" s="16"/>
    </row>
    <row r="39" spans="1:6" ht="16.5" customHeight="1">
      <c r="A39" s="69"/>
      <c r="B39" s="70"/>
      <c r="C39" s="71" t="s">
        <v>55</v>
      </c>
      <c r="D39" s="70">
        <f t="shared" si="2"/>
        <v>240</v>
      </c>
      <c r="E39" s="16">
        <v>240</v>
      </c>
      <c r="F39" s="16"/>
    </row>
    <row r="40" spans="1:6" ht="17.25" customHeight="1">
      <c r="A40" s="69"/>
      <c r="B40" s="70"/>
      <c r="C40" s="71" t="s">
        <v>56</v>
      </c>
      <c r="D40" s="70">
        <f t="shared" si="2"/>
        <v>25431.628361</v>
      </c>
      <c r="E40" s="16">
        <f aca="true" t="shared" si="4" ref="E40:E44">SUM(E41)</f>
        <v>25431.628361</v>
      </c>
      <c r="F40" s="16">
        <f>SUM(F41)</f>
        <v>0</v>
      </c>
    </row>
    <row r="41" spans="1:6" ht="17.25" customHeight="1">
      <c r="A41" s="69"/>
      <c r="B41" s="70"/>
      <c r="C41" s="71" t="s">
        <v>57</v>
      </c>
      <c r="D41" s="75">
        <f t="shared" si="2"/>
        <v>25431.628361</v>
      </c>
      <c r="E41" s="76">
        <f t="shared" si="4"/>
        <v>25431.628361</v>
      </c>
      <c r="F41" s="16">
        <f>SUM(F42)</f>
        <v>0</v>
      </c>
    </row>
    <row r="42" spans="1:6" ht="17.25" customHeight="1">
      <c r="A42" s="69"/>
      <c r="B42" s="70"/>
      <c r="C42" s="71" t="s">
        <v>58</v>
      </c>
      <c r="D42" s="75">
        <f t="shared" si="2"/>
        <v>25431.628361</v>
      </c>
      <c r="E42" s="76">
        <v>25431.628361</v>
      </c>
      <c r="F42" s="16"/>
    </row>
    <row r="43" spans="1:6" ht="17.25" customHeight="1">
      <c r="A43" s="69"/>
      <c r="B43" s="70"/>
      <c r="C43" s="69" t="s">
        <v>59</v>
      </c>
      <c r="D43" s="70">
        <f t="shared" si="2"/>
        <v>249.93</v>
      </c>
      <c r="E43" s="16">
        <f t="shared" si="4"/>
        <v>249.93</v>
      </c>
      <c r="F43" s="16"/>
    </row>
    <row r="44" spans="1:6" ht="17.25" customHeight="1">
      <c r="A44" s="69"/>
      <c r="B44" s="70"/>
      <c r="C44" s="69" t="s">
        <v>60</v>
      </c>
      <c r="D44" s="70">
        <f t="shared" si="2"/>
        <v>249.93</v>
      </c>
      <c r="E44" s="16">
        <f t="shared" si="4"/>
        <v>249.93</v>
      </c>
      <c r="F44" s="16"/>
    </row>
    <row r="45" spans="1:6" ht="17.25" customHeight="1">
      <c r="A45" s="69"/>
      <c r="B45" s="70"/>
      <c r="C45" s="69" t="s">
        <v>61</v>
      </c>
      <c r="D45" s="70">
        <f t="shared" si="2"/>
        <v>249.93</v>
      </c>
      <c r="E45" s="16">
        <v>249.93</v>
      </c>
      <c r="F45" s="16"/>
    </row>
    <row r="46" spans="1:6" ht="17.25" customHeight="1">
      <c r="A46" s="69"/>
      <c r="B46" s="70"/>
      <c r="C46" s="69" t="s">
        <v>62</v>
      </c>
      <c r="D46" s="70">
        <f t="shared" si="2"/>
        <v>473.41</v>
      </c>
      <c r="E46" s="16">
        <f aca="true" t="shared" si="5" ref="E46:E51">SUM(E47)</f>
        <v>473.41</v>
      </c>
      <c r="F46" s="16"/>
    </row>
    <row r="47" spans="1:6" ht="17.25" customHeight="1">
      <c r="A47" s="69"/>
      <c r="B47" s="70"/>
      <c r="C47" s="69" t="s">
        <v>63</v>
      </c>
      <c r="D47" s="70">
        <f t="shared" si="2"/>
        <v>473.41</v>
      </c>
      <c r="E47" s="16">
        <f t="shared" si="5"/>
        <v>473.41</v>
      </c>
      <c r="F47" s="16"/>
    </row>
    <row r="48" spans="1:6" ht="17.25" customHeight="1">
      <c r="A48" s="69"/>
      <c r="B48" s="70"/>
      <c r="C48" s="69" t="s">
        <v>64</v>
      </c>
      <c r="D48" s="70">
        <f t="shared" si="2"/>
        <v>473.41</v>
      </c>
      <c r="E48" s="16">
        <v>473.41</v>
      </c>
      <c r="F48" s="16"/>
    </row>
    <row r="49" spans="1:6" ht="17.25" customHeight="1">
      <c r="A49" s="69"/>
      <c r="B49" s="70"/>
      <c r="C49" s="69" t="s">
        <v>65</v>
      </c>
      <c r="D49" s="70">
        <f t="shared" si="2"/>
        <v>1000</v>
      </c>
      <c r="E49" s="16">
        <v>1000</v>
      </c>
      <c r="F49" s="16"/>
    </row>
    <row r="50" spans="1:6" ht="17.25" customHeight="1">
      <c r="A50" s="69"/>
      <c r="B50" s="70"/>
      <c r="C50" s="69" t="s">
        <v>66</v>
      </c>
      <c r="D50" s="70">
        <f t="shared" si="2"/>
        <v>20000</v>
      </c>
      <c r="E50" s="16">
        <f t="shared" si="5"/>
        <v>0</v>
      </c>
      <c r="F50" s="16">
        <f>SUM(F51)</f>
        <v>20000</v>
      </c>
    </row>
    <row r="51" spans="1:6" ht="22.5">
      <c r="A51" s="69"/>
      <c r="B51" s="70"/>
      <c r="C51" s="69" t="s">
        <v>67</v>
      </c>
      <c r="D51" s="70">
        <f t="shared" si="2"/>
        <v>20000</v>
      </c>
      <c r="E51" s="16">
        <f t="shared" si="5"/>
        <v>0</v>
      </c>
      <c r="F51" s="16">
        <f>SUM(F52)</f>
        <v>20000</v>
      </c>
    </row>
    <row r="52" spans="1:6" ht="17.25" customHeight="1">
      <c r="A52" s="69"/>
      <c r="B52" s="70"/>
      <c r="C52" s="69" t="s">
        <v>68</v>
      </c>
      <c r="D52" s="70">
        <f t="shared" si="2"/>
        <v>20000</v>
      </c>
      <c r="E52" s="16"/>
      <c r="F52" s="16">
        <v>20000</v>
      </c>
    </row>
    <row r="53" spans="1:6" ht="17.25" customHeight="1">
      <c r="A53" s="71"/>
      <c r="B53" s="71"/>
      <c r="C53" s="69"/>
      <c r="D53" s="70"/>
      <c r="E53" s="16"/>
      <c r="F53" s="16"/>
    </row>
    <row r="54" spans="1:6" ht="17.25" customHeight="1">
      <c r="A54" s="66" t="s">
        <v>69</v>
      </c>
      <c r="B54" s="70">
        <f>SUM(B7:B8)</f>
        <v>204062</v>
      </c>
      <c r="C54" s="77" t="s">
        <v>70</v>
      </c>
      <c r="D54" s="76">
        <f>SUM(D7,D12,D21,D28,D15,D40,D43,D46,D49,D50)</f>
        <v>396900.8433609999</v>
      </c>
      <c r="E54" s="76">
        <f>SUM(E7,E12,E21,E25,E28,E34,E37,E15,E40,E43,E46,E49,E50)</f>
        <v>31093.741361</v>
      </c>
      <c r="F54" s="16">
        <f>SUM(F7,F12,F21,F25,F28,F34,F37,F15,F40,F43,F46,F49,F50)</f>
        <v>368190.10199999996</v>
      </c>
    </row>
    <row r="55" spans="1:6" ht="17.25" customHeight="1">
      <c r="A55" s="69"/>
      <c r="B55" s="70"/>
      <c r="C55" s="69"/>
      <c r="D55" s="70">
        <f>SUM(E55:F55)</f>
        <v>0</v>
      </c>
      <c r="E55" s="16"/>
      <c r="F55" s="16"/>
    </row>
    <row r="56" spans="1:6" ht="17.25" customHeight="1">
      <c r="A56" s="69"/>
      <c r="B56" s="70"/>
      <c r="C56" s="69"/>
      <c r="D56" s="70">
        <f>SUM(E56:F56)</f>
        <v>0</v>
      </c>
      <c r="E56" s="16">
        <f>SUM(E57)</f>
        <v>0</v>
      </c>
      <c r="F56" s="16">
        <f>SUM(F57)</f>
        <v>0</v>
      </c>
    </row>
    <row r="57" spans="1:6" ht="17.25" customHeight="1">
      <c r="A57" s="69"/>
      <c r="B57" s="70"/>
      <c r="C57" s="69"/>
      <c r="D57" s="70">
        <f>SUM(E57:F57)</f>
        <v>0</v>
      </c>
      <c r="E57" s="16"/>
      <c r="F57" s="16"/>
    </row>
    <row r="58" spans="1:6" ht="17.25" customHeight="1">
      <c r="A58" s="69"/>
      <c r="B58" s="70"/>
      <c r="C58" s="69"/>
      <c r="D58" s="70"/>
      <c r="E58" s="78"/>
      <c r="F58" s="78"/>
    </row>
    <row r="59" spans="1:6" ht="17.25" customHeight="1">
      <c r="A59" s="69"/>
      <c r="B59" s="70"/>
      <c r="C59" s="69"/>
      <c r="D59" s="70"/>
      <c r="E59" s="78"/>
      <c r="F59" s="78"/>
    </row>
    <row r="60" spans="1:6" ht="17.25" customHeight="1">
      <c r="A60" s="69"/>
      <c r="B60" s="70"/>
      <c r="C60" s="69"/>
      <c r="D60" s="70"/>
      <c r="E60" s="78"/>
      <c r="F60" s="78"/>
    </row>
    <row r="61" spans="1:6" ht="14.25" customHeight="1">
      <c r="A61" s="69" t="s">
        <v>75</v>
      </c>
      <c r="B61" s="70">
        <v>148994.6634</v>
      </c>
      <c r="C61" s="69"/>
      <c r="D61" s="70"/>
      <c r="E61" s="78"/>
      <c r="F61" s="78"/>
    </row>
    <row r="62" spans="1:6" ht="17.25" customHeight="1">
      <c r="A62" s="66" t="s">
        <v>77</v>
      </c>
      <c r="B62" s="70">
        <f>SUM(B54,B61:B61)</f>
        <v>353056.66339999996</v>
      </c>
      <c r="C62" s="66" t="s">
        <v>78</v>
      </c>
      <c r="D62" s="79">
        <f>SUM(E62:F62)</f>
        <v>399283.84336099995</v>
      </c>
      <c r="E62" s="76">
        <f>SUM(E54,E60)</f>
        <v>31093.741361</v>
      </c>
      <c r="F62" s="16">
        <f>SUM(F54,F60)</f>
        <v>368190.10199999996</v>
      </c>
    </row>
    <row r="63" ht="14.25" customHeight="1"/>
    <row r="64" spans="1:4" ht="14.25" customHeight="1">
      <c r="A64" s="65"/>
      <c r="D64" s="80"/>
    </row>
    <row r="65" ht="14.25" customHeight="1"/>
  </sheetData>
  <sheetProtection/>
  <mergeCells count="4">
    <mergeCell ref="A4:B4"/>
    <mergeCell ref="A5:B5"/>
    <mergeCell ref="C5:F5"/>
    <mergeCell ref="A1:D2"/>
  </mergeCells>
  <printOptions/>
  <pageMargins left="0.3145833333333333" right="0.19652777777777777" top="0.5506944444444445" bottom="0.4326388888888889" header="0.275" footer="0.3145833333333333"/>
  <pageSetup fitToHeight="0" fitToWidth="1" horizontalDpi="600" verticalDpi="600" orientation="portrait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0"/>
  <sheetViews>
    <sheetView zoomScaleSheetLayoutView="100" workbookViewId="0" topLeftCell="A1">
      <selection activeCell="D23" sqref="D23"/>
    </sheetView>
  </sheetViews>
  <sheetFormatPr defaultColWidth="9.00390625" defaultRowHeight="14.25"/>
  <cols>
    <col min="1" max="1" width="23.625" style="36" customWidth="1"/>
    <col min="2" max="2" width="25.125" style="36" customWidth="1"/>
    <col min="3" max="3" width="13.125" style="36" bestFit="1" customWidth="1"/>
    <col min="4" max="251" width="9.00390625" style="36" customWidth="1"/>
  </cols>
  <sheetData>
    <row r="1" ht="20.25">
      <c r="B1" s="37" t="s">
        <v>195</v>
      </c>
    </row>
    <row r="2" spans="1:2" ht="20.25">
      <c r="A2" s="38"/>
      <c r="B2" s="38"/>
    </row>
    <row r="3" spans="1:2" ht="14.25">
      <c r="A3" s="39"/>
      <c r="B3" s="40"/>
    </row>
    <row r="4" spans="1:2" ht="14.25">
      <c r="A4" s="41" t="s">
        <v>91</v>
      </c>
      <c r="B4" s="39"/>
    </row>
    <row r="5" spans="1:3" ht="14.25">
      <c r="A5" s="42" t="s">
        <v>98</v>
      </c>
      <c r="B5" s="42" t="s">
        <v>99</v>
      </c>
      <c r="C5" s="43" t="s">
        <v>14</v>
      </c>
    </row>
    <row r="6" spans="1:3" ht="14.25">
      <c r="A6" s="44" t="s">
        <v>95</v>
      </c>
      <c r="B6" s="44"/>
      <c r="C6" s="45">
        <f>C7</f>
        <v>31093.741361000008</v>
      </c>
    </row>
    <row r="7" spans="1:3" ht="14.25">
      <c r="A7" s="46" t="s">
        <v>96</v>
      </c>
      <c r="B7" s="44"/>
      <c r="C7" s="45">
        <f>C8+C29</f>
        <v>31093.741361000008</v>
      </c>
    </row>
    <row r="8" spans="1:3" ht="14.25">
      <c r="A8" s="47" t="s">
        <v>103</v>
      </c>
      <c r="B8" s="44"/>
      <c r="C8" s="48">
        <f>C9+C19+C27</f>
        <v>3014.6041999999998</v>
      </c>
    </row>
    <row r="9" spans="1:3" ht="14.25">
      <c r="A9" s="47" t="s">
        <v>104</v>
      </c>
      <c r="B9" s="44"/>
      <c r="C9" s="48">
        <f>SUM(C10:C12,C18)</f>
        <v>2639.42</v>
      </c>
    </row>
    <row r="10" spans="1:3" ht="21">
      <c r="A10" s="49" t="s">
        <v>105</v>
      </c>
      <c r="B10" s="50" t="s">
        <v>106</v>
      </c>
      <c r="C10" s="51">
        <v>715.91</v>
      </c>
    </row>
    <row r="11" spans="1:3" ht="21">
      <c r="A11" s="49" t="s">
        <v>107</v>
      </c>
      <c r="B11" s="50" t="s">
        <v>106</v>
      </c>
      <c r="C11" s="51">
        <v>1430.55</v>
      </c>
    </row>
    <row r="12" spans="1:3" ht="14.25">
      <c r="A12" s="49" t="s">
        <v>108</v>
      </c>
      <c r="B12" s="52"/>
      <c r="C12" s="51">
        <f>SUM(C13:C17)</f>
        <v>243.03</v>
      </c>
    </row>
    <row r="13" spans="1:3" ht="21">
      <c r="A13" s="53" t="s">
        <v>109</v>
      </c>
      <c r="B13" s="50" t="s">
        <v>110</v>
      </c>
      <c r="C13" s="51">
        <v>115.92</v>
      </c>
    </row>
    <row r="14" spans="1:3" ht="14.25">
      <c r="A14" s="53" t="s">
        <v>111</v>
      </c>
      <c r="B14" s="50" t="s">
        <v>112</v>
      </c>
      <c r="C14" s="51">
        <v>57.96</v>
      </c>
    </row>
    <row r="15" spans="1:3" ht="14.25">
      <c r="A15" s="49" t="s">
        <v>113</v>
      </c>
      <c r="B15" s="50" t="s">
        <v>114</v>
      </c>
      <c r="C15" s="51">
        <v>38.48</v>
      </c>
    </row>
    <row r="16" spans="1:3" ht="14.25">
      <c r="A16" s="49" t="s">
        <v>115</v>
      </c>
      <c r="B16" s="54" t="s">
        <v>116</v>
      </c>
      <c r="C16" s="51">
        <v>30.64</v>
      </c>
    </row>
    <row r="17" spans="1:3" ht="14.25">
      <c r="A17" s="49" t="s">
        <v>117</v>
      </c>
      <c r="B17" s="50" t="s">
        <v>118</v>
      </c>
      <c r="C17" s="51">
        <v>0.03</v>
      </c>
    </row>
    <row r="18" spans="1:3" ht="14.25">
      <c r="A18" s="49" t="s">
        <v>119</v>
      </c>
      <c r="B18" s="52" t="s">
        <v>120</v>
      </c>
      <c r="C18" s="51">
        <v>249.93</v>
      </c>
    </row>
    <row r="19" spans="1:3" ht="14.25">
      <c r="A19" s="47" t="s">
        <v>121</v>
      </c>
      <c r="B19" s="55"/>
      <c r="C19" s="48">
        <f>SUM(C20:C26)</f>
        <v>375.08419999999995</v>
      </c>
    </row>
    <row r="20" spans="1:3" ht="21">
      <c r="A20" s="49" t="s">
        <v>122</v>
      </c>
      <c r="B20" s="50" t="s">
        <v>106</v>
      </c>
      <c r="C20" s="51">
        <v>127.5</v>
      </c>
    </row>
    <row r="21" spans="1:3" ht="21">
      <c r="A21" s="49" t="s">
        <v>123</v>
      </c>
      <c r="B21" s="50" t="s">
        <v>106</v>
      </c>
      <c r="C21" s="51">
        <v>10.29</v>
      </c>
    </row>
    <row r="22" spans="1:3" ht="21">
      <c r="A22" s="49" t="s">
        <v>124</v>
      </c>
      <c r="B22" s="50" t="s">
        <v>106</v>
      </c>
      <c r="C22" s="51">
        <v>43.242</v>
      </c>
    </row>
    <row r="23" spans="1:3" ht="21">
      <c r="A23" s="49" t="s">
        <v>125</v>
      </c>
      <c r="B23" s="50" t="s">
        <v>106</v>
      </c>
      <c r="C23" s="51">
        <v>25.38</v>
      </c>
    </row>
    <row r="24" spans="1:3" ht="21">
      <c r="A24" s="49" t="s">
        <v>126</v>
      </c>
      <c r="B24" s="50" t="s">
        <v>106</v>
      </c>
      <c r="C24" s="51">
        <v>113.593</v>
      </c>
    </row>
    <row r="25" spans="1:3" ht="21">
      <c r="A25" s="49" t="s">
        <v>127</v>
      </c>
      <c r="B25" s="50" t="s">
        <v>106</v>
      </c>
      <c r="C25" s="56">
        <v>12.15</v>
      </c>
    </row>
    <row r="26" spans="1:3" ht="21">
      <c r="A26" s="49" t="s">
        <v>128</v>
      </c>
      <c r="B26" s="50" t="s">
        <v>106</v>
      </c>
      <c r="C26" s="51">
        <v>42.9292</v>
      </c>
    </row>
    <row r="27" spans="1:3" ht="24" customHeight="1">
      <c r="A27" s="47" t="s">
        <v>129</v>
      </c>
      <c r="B27" s="52"/>
      <c r="C27" s="48">
        <f>SUM(C28)</f>
        <v>0.1</v>
      </c>
    </row>
    <row r="28" spans="1:3" ht="21">
      <c r="A28" s="57" t="s">
        <v>130</v>
      </c>
      <c r="B28" s="50" t="s">
        <v>106</v>
      </c>
      <c r="C28" s="51">
        <v>0.1</v>
      </c>
    </row>
    <row r="29" spans="1:3" ht="14.25">
      <c r="A29" s="47" t="s">
        <v>131</v>
      </c>
      <c r="B29" s="55"/>
      <c r="C29" s="58">
        <f>SUM(C30:C78)</f>
        <v>28079.137161000006</v>
      </c>
    </row>
    <row r="30" spans="1:3" ht="14.25">
      <c r="A30" s="59" t="s">
        <v>132</v>
      </c>
      <c r="B30" s="52" t="s">
        <v>133</v>
      </c>
      <c r="C30" s="51">
        <v>621.39</v>
      </c>
    </row>
    <row r="31" spans="1:3" ht="21">
      <c r="A31" s="59" t="s">
        <v>134</v>
      </c>
      <c r="B31" s="50" t="s">
        <v>106</v>
      </c>
      <c r="C31" s="51">
        <v>505.22</v>
      </c>
    </row>
    <row r="32" spans="1:3" ht="21">
      <c r="A32" s="59" t="s">
        <v>135</v>
      </c>
      <c r="B32" s="50" t="s">
        <v>106</v>
      </c>
      <c r="C32" s="51">
        <v>540</v>
      </c>
    </row>
    <row r="33" spans="1:3" ht="21">
      <c r="A33" s="59" t="s">
        <v>136</v>
      </c>
      <c r="B33" s="50" t="s">
        <v>106</v>
      </c>
      <c r="C33" s="51">
        <v>1953.448212</v>
      </c>
    </row>
    <row r="34" spans="1:3" ht="21">
      <c r="A34" s="59" t="s">
        <v>137</v>
      </c>
      <c r="B34" s="50" t="s">
        <v>106</v>
      </c>
      <c r="C34" s="51">
        <v>170</v>
      </c>
    </row>
    <row r="35" spans="1:3" ht="21">
      <c r="A35" s="59" t="s">
        <v>138</v>
      </c>
      <c r="B35" s="50" t="s">
        <v>106</v>
      </c>
      <c r="C35" s="51">
        <v>41.5</v>
      </c>
    </row>
    <row r="36" spans="1:3" ht="21">
      <c r="A36" s="59" t="s">
        <v>139</v>
      </c>
      <c r="B36" s="50" t="s">
        <v>106</v>
      </c>
      <c r="C36" s="51">
        <v>100</v>
      </c>
    </row>
    <row r="37" spans="1:3" ht="14.25">
      <c r="A37" s="59" t="s">
        <v>140</v>
      </c>
      <c r="B37" s="52" t="s">
        <v>141</v>
      </c>
      <c r="C37" s="51">
        <v>32.15</v>
      </c>
    </row>
    <row r="38" spans="1:3" ht="14.25">
      <c r="A38" s="59" t="s">
        <v>142</v>
      </c>
      <c r="B38" s="52" t="s">
        <v>143</v>
      </c>
      <c r="C38" s="51">
        <v>10</v>
      </c>
    </row>
    <row r="39" spans="1:3" ht="14.25">
      <c r="A39" s="59" t="s">
        <v>144</v>
      </c>
      <c r="B39" s="52" t="s">
        <v>145</v>
      </c>
      <c r="C39" s="51">
        <v>468.41</v>
      </c>
    </row>
    <row r="40" spans="1:3" ht="21">
      <c r="A40" s="59" t="s">
        <v>146</v>
      </c>
      <c r="B40" s="50" t="s">
        <v>106</v>
      </c>
      <c r="C40" s="51">
        <v>1010.64</v>
      </c>
    </row>
    <row r="41" spans="1:3" ht="21">
      <c r="A41" s="59" t="s">
        <v>147</v>
      </c>
      <c r="B41" s="50" t="s">
        <v>106</v>
      </c>
      <c r="C41" s="51">
        <v>18</v>
      </c>
    </row>
    <row r="42" spans="1:3" ht="21">
      <c r="A42" s="59" t="s">
        <v>148</v>
      </c>
      <c r="B42" s="50" t="s">
        <v>106</v>
      </c>
      <c r="C42" s="51">
        <v>12</v>
      </c>
    </row>
    <row r="43" spans="1:3" ht="21">
      <c r="A43" s="59" t="s">
        <v>149</v>
      </c>
      <c r="B43" s="50" t="s">
        <v>106</v>
      </c>
      <c r="C43" s="51">
        <v>25</v>
      </c>
    </row>
    <row r="44" spans="1:3" ht="21">
      <c r="A44" s="59" t="s">
        <v>150</v>
      </c>
      <c r="B44" s="50" t="s">
        <v>106</v>
      </c>
      <c r="C44" s="51">
        <v>5</v>
      </c>
    </row>
    <row r="45" spans="1:3" ht="21">
      <c r="A45" s="59" t="s">
        <v>151</v>
      </c>
      <c r="B45" s="50" t="s">
        <v>106</v>
      </c>
      <c r="C45" s="51">
        <v>350</v>
      </c>
    </row>
    <row r="46" spans="1:3" ht="21">
      <c r="A46" s="59" t="s">
        <v>152</v>
      </c>
      <c r="B46" s="50" t="s">
        <v>106</v>
      </c>
      <c r="C46" s="51">
        <v>43.7</v>
      </c>
    </row>
    <row r="47" spans="1:3" ht="21">
      <c r="A47" s="59" t="s">
        <v>153</v>
      </c>
      <c r="B47" s="50" t="s">
        <v>106</v>
      </c>
      <c r="C47" s="51"/>
    </row>
    <row r="48" spans="1:3" ht="21">
      <c r="A48" s="59" t="s">
        <v>154</v>
      </c>
      <c r="B48" s="50" t="s">
        <v>106</v>
      </c>
      <c r="C48" s="51">
        <v>50</v>
      </c>
    </row>
    <row r="49" spans="1:3" ht="21">
      <c r="A49" s="59" t="s">
        <v>155</v>
      </c>
      <c r="B49" s="50" t="s">
        <v>106</v>
      </c>
      <c r="C49" s="51">
        <v>1100</v>
      </c>
    </row>
    <row r="50" spans="1:3" ht="31.5">
      <c r="A50" s="59" t="s">
        <v>156</v>
      </c>
      <c r="B50" s="50" t="s">
        <v>106</v>
      </c>
      <c r="C50" s="51">
        <v>3000</v>
      </c>
    </row>
    <row r="51" spans="1:3" ht="21">
      <c r="A51" s="59" t="s">
        <v>157</v>
      </c>
      <c r="B51" s="50" t="s">
        <v>106</v>
      </c>
      <c r="C51" s="51">
        <v>1000</v>
      </c>
    </row>
    <row r="52" spans="1:3" ht="21">
      <c r="A52" s="59" t="s">
        <v>158</v>
      </c>
      <c r="B52" s="50" t="s">
        <v>106</v>
      </c>
      <c r="C52" s="51">
        <v>3200</v>
      </c>
    </row>
    <row r="53" spans="1:3" ht="21">
      <c r="A53" s="59" t="s">
        <v>159</v>
      </c>
      <c r="B53" s="50" t="s">
        <v>106</v>
      </c>
      <c r="C53" s="51">
        <v>2350</v>
      </c>
    </row>
    <row r="54" spans="1:3" ht="21">
      <c r="A54" s="59" t="s">
        <v>160</v>
      </c>
      <c r="B54" s="50" t="s">
        <v>106</v>
      </c>
      <c r="C54" s="51">
        <v>192</v>
      </c>
    </row>
    <row r="55" spans="1:3" ht="21">
      <c r="A55" s="59" t="s">
        <v>161</v>
      </c>
      <c r="B55" s="50" t="s">
        <v>106</v>
      </c>
      <c r="C55" s="51">
        <v>59</v>
      </c>
    </row>
    <row r="56" spans="1:3" ht="21">
      <c r="A56" s="59" t="s">
        <v>162</v>
      </c>
      <c r="B56" s="50" t="s">
        <v>106</v>
      </c>
      <c r="C56" s="51">
        <v>1500</v>
      </c>
    </row>
    <row r="57" spans="1:3" ht="21">
      <c r="A57" s="59" t="s">
        <v>163</v>
      </c>
      <c r="B57" s="50" t="s">
        <v>106</v>
      </c>
      <c r="C57" s="51">
        <v>170</v>
      </c>
    </row>
    <row r="58" spans="1:3" ht="21">
      <c r="A58" s="59" t="s">
        <v>164</v>
      </c>
      <c r="B58" s="50" t="s">
        <v>106</v>
      </c>
      <c r="C58" s="51">
        <v>550</v>
      </c>
    </row>
    <row r="59" spans="1:3" ht="21">
      <c r="A59" s="59" t="s">
        <v>165</v>
      </c>
      <c r="B59" s="50" t="s">
        <v>106</v>
      </c>
      <c r="C59" s="51">
        <v>332.79</v>
      </c>
    </row>
    <row r="60" spans="1:3" ht="21">
      <c r="A60" s="59" t="s">
        <v>166</v>
      </c>
      <c r="B60" s="50" t="s">
        <v>106</v>
      </c>
      <c r="C60" s="51">
        <v>1972.394725</v>
      </c>
    </row>
    <row r="61" spans="1:3" ht="21">
      <c r="A61" s="59" t="s">
        <v>167</v>
      </c>
      <c r="B61" s="50" t="s">
        <v>106</v>
      </c>
      <c r="C61" s="51">
        <v>10</v>
      </c>
    </row>
    <row r="62" spans="1:3" ht="21">
      <c r="A62" s="59" t="s">
        <v>168</v>
      </c>
      <c r="B62" s="50" t="s">
        <v>106</v>
      </c>
      <c r="C62" s="51">
        <v>35</v>
      </c>
    </row>
    <row r="63" spans="1:3" ht="21">
      <c r="A63" s="59" t="s">
        <v>169</v>
      </c>
      <c r="B63" s="50" t="s">
        <v>106</v>
      </c>
      <c r="C63" s="51">
        <v>54</v>
      </c>
    </row>
    <row r="64" spans="1:3" ht="21">
      <c r="A64" s="59" t="s">
        <v>170</v>
      </c>
      <c r="B64" s="50" t="s">
        <v>106</v>
      </c>
      <c r="C64" s="51">
        <v>4.9</v>
      </c>
    </row>
    <row r="65" spans="1:3" ht="21">
      <c r="A65" s="59" t="s">
        <v>171</v>
      </c>
      <c r="B65" s="50" t="s">
        <v>106</v>
      </c>
      <c r="C65" s="51">
        <v>50</v>
      </c>
    </row>
    <row r="66" spans="1:3" ht="31.5">
      <c r="A66" s="59" t="s">
        <v>172</v>
      </c>
      <c r="B66" s="50" t="s">
        <v>106</v>
      </c>
      <c r="C66" s="51">
        <v>80</v>
      </c>
    </row>
    <row r="67" spans="1:3" ht="21">
      <c r="A67" s="59" t="s">
        <v>173</v>
      </c>
      <c r="B67" s="50" t="s">
        <v>106</v>
      </c>
      <c r="C67" s="51">
        <v>300</v>
      </c>
    </row>
    <row r="68" spans="1:3" ht="22.5" customHeight="1">
      <c r="A68" s="59" t="s">
        <v>174</v>
      </c>
      <c r="B68" s="50" t="s">
        <v>106</v>
      </c>
      <c r="C68" s="51">
        <v>260</v>
      </c>
    </row>
    <row r="69" spans="1:3" ht="21" customHeight="1">
      <c r="A69" s="59" t="s">
        <v>175</v>
      </c>
      <c r="B69" s="50" t="s">
        <v>106</v>
      </c>
      <c r="C69" s="51">
        <v>105</v>
      </c>
    </row>
    <row r="70" spans="1:3" ht="21">
      <c r="A70" s="59" t="s">
        <v>176</v>
      </c>
      <c r="B70" s="50" t="s">
        <v>106</v>
      </c>
      <c r="C70" s="51">
        <v>651.4235</v>
      </c>
    </row>
    <row r="71" spans="1:3" ht="21">
      <c r="A71" s="59" t="s">
        <v>177</v>
      </c>
      <c r="B71" s="50" t="s">
        <v>106</v>
      </c>
      <c r="C71" s="51">
        <v>1116.867724</v>
      </c>
    </row>
    <row r="72" spans="1:3" ht="14.25">
      <c r="A72" s="59" t="s">
        <v>178</v>
      </c>
      <c r="B72" s="52" t="s">
        <v>179</v>
      </c>
      <c r="C72" s="51">
        <v>5.803</v>
      </c>
    </row>
    <row r="73" spans="1:3" ht="21">
      <c r="A73" s="59" t="s">
        <v>180</v>
      </c>
      <c r="B73" s="52" t="s">
        <v>181</v>
      </c>
      <c r="C73" s="51">
        <v>240</v>
      </c>
    </row>
    <row r="74" spans="1:3" ht="21">
      <c r="A74" s="59" t="s">
        <v>182</v>
      </c>
      <c r="B74" s="52" t="s">
        <v>183</v>
      </c>
      <c r="C74" s="51">
        <v>2063</v>
      </c>
    </row>
    <row r="75" spans="1:3" ht="14.25">
      <c r="A75" s="59" t="s">
        <v>184</v>
      </c>
      <c r="B75" s="52" t="s">
        <v>185</v>
      </c>
      <c r="C75" s="60">
        <v>80</v>
      </c>
    </row>
    <row r="76" spans="1:3" ht="14.25">
      <c r="A76" s="59" t="s">
        <v>184</v>
      </c>
      <c r="B76" s="52" t="s">
        <v>179</v>
      </c>
      <c r="C76" s="60">
        <v>40.5</v>
      </c>
    </row>
    <row r="77" spans="1:3" ht="14.25">
      <c r="A77" s="59" t="s">
        <v>186</v>
      </c>
      <c r="B77" s="52" t="s">
        <v>187</v>
      </c>
      <c r="C77" s="61">
        <v>600</v>
      </c>
    </row>
    <row r="78" spans="1:3" ht="14.25">
      <c r="A78" s="62" t="s">
        <v>188</v>
      </c>
      <c r="B78" s="52" t="s">
        <v>189</v>
      </c>
      <c r="C78" s="61">
        <v>1000</v>
      </c>
    </row>
    <row r="79" spans="1:2" ht="14.25">
      <c r="A79" s="39"/>
      <c r="B79" s="40"/>
    </row>
    <row r="80" spans="1:2" ht="14.25">
      <c r="A80" s="39"/>
      <c r="B80" s="40"/>
    </row>
  </sheetData>
  <sheetProtection/>
  <autoFilter ref="A1:B80"/>
  <mergeCells count="1">
    <mergeCell ref="A4:B4"/>
  </mergeCells>
  <printOptions/>
  <pageMargins left="0.6298611111111111" right="0.7513888888888889" top="0.39305555555555555" bottom="0.275" header="0.15694444444444444" footer="0.15694444444444444"/>
  <pageSetup fitToHeight="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9"/>
  <sheetViews>
    <sheetView zoomScaleSheetLayoutView="100" workbookViewId="0" topLeftCell="A1">
      <selection activeCell="A4" sqref="A4:B4"/>
    </sheetView>
  </sheetViews>
  <sheetFormatPr defaultColWidth="7.00390625" defaultRowHeight="14.25"/>
  <cols>
    <col min="1" max="1" width="12.00390625" style="1" customWidth="1"/>
    <col min="2" max="2" width="37.25390625" style="1" customWidth="1"/>
    <col min="3" max="3" width="26.75390625" style="1" customWidth="1"/>
    <col min="4" max="4" width="8.125" style="1" bestFit="1" customWidth="1"/>
    <col min="5" max="16384" width="7.00390625" style="1" customWidth="1"/>
  </cols>
  <sheetData>
    <row r="1" spans="1:3" ht="14.25" customHeight="1">
      <c r="A1" s="2" t="s">
        <v>196</v>
      </c>
      <c r="B1" s="2"/>
      <c r="C1" s="2"/>
    </row>
    <row r="2" spans="1:3" ht="14.25" customHeight="1">
      <c r="A2" s="2"/>
      <c r="B2" s="2"/>
      <c r="C2" s="2"/>
    </row>
    <row r="3" ht="14.25" customHeight="1"/>
    <row r="4" spans="1:3" ht="14.25" customHeight="1">
      <c r="A4" s="3" t="s">
        <v>197</v>
      </c>
      <c r="B4" s="3"/>
      <c r="C4" s="4" t="s">
        <v>80</v>
      </c>
    </row>
    <row r="5" spans="1:3" ht="27.75" customHeight="1">
      <c r="A5" s="6" t="s">
        <v>198</v>
      </c>
      <c r="B5" s="6" t="s">
        <v>199</v>
      </c>
      <c r="C5" s="5" t="s">
        <v>200</v>
      </c>
    </row>
    <row r="6" spans="1:3" ht="14.25" customHeight="1">
      <c r="A6" s="33"/>
      <c r="B6" s="6" t="s">
        <v>95</v>
      </c>
      <c r="C6" s="8">
        <f>SUM(C7,C24,C19)</f>
        <v>3014.6041999999998</v>
      </c>
    </row>
    <row r="7" spans="1:3" ht="14.25" customHeight="1">
      <c r="A7" s="7" t="s">
        <v>201</v>
      </c>
      <c r="B7" s="9" t="s">
        <v>202</v>
      </c>
      <c r="C7" s="11">
        <f>SUM(C8:C9,C12:C18)</f>
        <v>2639.42</v>
      </c>
    </row>
    <row r="8" spans="1:3" ht="14.25" customHeight="1">
      <c r="A8" s="7" t="s">
        <v>203</v>
      </c>
      <c r="B8" s="9" t="s">
        <v>204</v>
      </c>
      <c r="C8" s="11">
        <v>78.62</v>
      </c>
    </row>
    <row r="9" spans="1:3" ht="14.25" customHeight="1">
      <c r="A9" s="7" t="s">
        <v>205</v>
      </c>
      <c r="B9" s="9" t="s">
        <v>206</v>
      </c>
      <c r="C9" s="11">
        <f>SUM(C10:C11)</f>
        <v>299.02</v>
      </c>
    </row>
    <row r="10" spans="1:3" ht="14.25" customHeight="1">
      <c r="A10" s="7" t="s">
        <v>207</v>
      </c>
      <c r="B10" s="9" t="s">
        <v>208</v>
      </c>
      <c r="C10" s="11">
        <v>158.52</v>
      </c>
    </row>
    <row r="11" spans="1:3" ht="14.25" customHeight="1">
      <c r="A11" s="7" t="s">
        <v>209</v>
      </c>
      <c r="B11" s="9" t="s">
        <v>210</v>
      </c>
      <c r="C11" s="11">
        <v>140.5</v>
      </c>
    </row>
    <row r="12" spans="1:3" ht="14.25" customHeight="1">
      <c r="A12" s="7" t="s">
        <v>211</v>
      </c>
      <c r="B12" s="9" t="s">
        <v>212</v>
      </c>
      <c r="C12" s="11">
        <v>338.27</v>
      </c>
    </row>
    <row r="13" spans="1:3" ht="14.25" customHeight="1">
      <c r="A13" s="7" t="s">
        <v>213</v>
      </c>
      <c r="B13" s="9" t="s">
        <v>214</v>
      </c>
      <c r="C13" s="11">
        <v>1430.55</v>
      </c>
    </row>
    <row r="14" spans="1:3" ht="14.25" customHeight="1">
      <c r="A14" s="7">
        <v>30108</v>
      </c>
      <c r="B14" s="9" t="s">
        <v>215</v>
      </c>
      <c r="C14" s="11">
        <v>115.92</v>
      </c>
    </row>
    <row r="15" spans="1:3" ht="14.25" customHeight="1">
      <c r="A15" s="7">
        <v>30109</v>
      </c>
      <c r="B15" s="9" t="s">
        <v>216</v>
      </c>
      <c r="C15" s="11">
        <v>57.96</v>
      </c>
    </row>
    <row r="16" spans="1:3" ht="14.25" customHeight="1">
      <c r="A16" s="7">
        <v>30110</v>
      </c>
      <c r="B16" s="9" t="s">
        <v>217</v>
      </c>
      <c r="C16" s="11">
        <v>69.12</v>
      </c>
    </row>
    <row r="17" spans="1:3" ht="14.25" customHeight="1">
      <c r="A17" s="7">
        <v>30112</v>
      </c>
      <c r="B17" s="9" t="s">
        <v>218</v>
      </c>
      <c r="C17" s="11">
        <v>0.03</v>
      </c>
    </row>
    <row r="18" spans="1:3" s="1" customFormat="1" ht="14.25" customHeight="1">
      <c r="A18" s="7">
        <v>30113</v>
      </c>
      <c r="B18" s="9" t="s">
        <v>219</v>
      </c>
      <c r="C18" s="11">
        <v>249.93</v>
      </c>
    </row>
    <row r="19" spans="1:3" ht="14.25" customHeight="1">
      <c r="A19" s="7" t="s">
        <v>220</v>
      </c>
      <c r="B19" s="9" t="s">
        <v>221</v>
      </c>
      <c r="C19" s="34">
        <f>SUM(C20:C21,C22:C23)</f>
        <v>375.0842</v>
      </c>
    </row>
    <row r="20" spans="1:3" ht="14.25" customHeight="1">
      <c r="A20" s="7" t="s">
        <v>222</v>
      </c>
      <c r="B20" s="9" t="s">
        <v>223</v>
      </c>
      <c r="C20" s="34">
        <v>42.9292</v>
      </c>
    </row>
    <row r="21" spans="1:3" ht="14.25" customHeight="1">
      <c r="A21" s="7" t="s">
        <v>224</v>
      </c>
      <c r="B21" s="9" t="s">
        <v>225</v>
      </c>
      <c r="C21" s="11">
        <v>125.743</v>
      </c>
    </row>
    <row r="22" spans="1:3" ht="14.25" customHeight="1">
      <c r="A22" s="7" t="s">
        <v>226</v>
      </c>
      <c r="B22" s="9" t="s">
        <v>227</v>
      </c>
      <c r="C22" s="11">
        <v>127.5</v>
      </c>
    </row>
    <row r="23" spans="1:3" ht="14.25" customHeight="1">
      <c r="A23" s="7" t="s">
        <v>228</v>
      </c>
      <c r="B23" s="9" t="s">
        <v>229</v>
      </c>
      <c r="C23" s="35">
        <v>78.912</v>
      </c>
    </row>
    <row r="24" spans="1:3" ht="14.25" customHeight="1">
      <c r="A24" s="7" t="s">
        <v>230</v>
      </c>
      <c r="B24" s="9" t="s">
        <v>231</v>
      </c>
      <c r="C24" s="11">
        <f>SUM(,C25)</f>
        <v>0.1</v>
      </c>
    </row>
    <row r="25" spans="1:3" ht="14.25" customHeight="1">
      <c r="A25" s="7" t="s">
        <v>232</v>
      </c>
      <c r="B25" s="9" t="s">
        <v>233</v>
      </c>
      <c r="C25" s="11">
        <f>SUM(C26)</f>
        <v>0.1</v>
      </c>
    </row>
    <row r="26" spans="1:3" ht="14.25" customHeight="1">
      <c r="A26" s="7" t="s">
        <v>234</v>
      </c>
      <c r="B26" s="9" t="s">
        <v>235</v>
      </c>
      <c r="C26" s="11">
        <v>0.1</v>
      </c>
    </row>
    <row r="27" ht="14.25" customHeight="1"/>
    <row r="28" ht="14.25" customHeight="1">
      <c r="A28" s="3"/>
    </row>
    <row r="29" spans="1:3" ht="14.25" customHeight="1">
      <c r="A29" s="3"/>
      <c r="C29" s="4"/>
    </row>
  </sheetData>
  <sheetProtection/>
  <mergeCells count="2">
    <mergeCell ref="A4:B4"/>
    <mergeCell ref="A1:C2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E23" sqref="E23"/>
    </sheetView>
  </sheetViews>
  <sheetFormatPr defaultColWidth="9.00390625" defaultRowHeight="14.25"/>
  <cols>
    <col min="1" max="1" width="9.00390625" style="17" customWidth="1"/>
    <col min="2" max="2" width="22.00390625" style="17" customWidth="1"/>
    <col min="3" max="3" width="20.625" style="17" customWidth="1"/>
    <col min="4" max="4" width="25.00390625" style="17" customWidth="1"/>
    <col min="5" max="5" width="20.00390625" style="17" customWidth="1"/>
    <col min="6" max="6" width="18.50390625" style="17" customWidth="1"/>
    <col min="7" max="16384" width="9.00390625" style="17" customWidth="1"/>
  </cols>
  <sheetData>
    <row r="1" spans="1:6" ht="22.5">
      <c r="A1" s="18" t="s">
        <v>236</v>
      </c>
      <c r="B1" s="18"/>
      <c r="C1" s="18"/>
      <c r="D1" s="18"/>
      <c r="E1" s="18"/>
      <c r="F1" s="18"/>
    </row>
    <row r="2" spans="1:6" ht="14.25">
      <c r="A2" s="19" t="s">
        <v>237</v>
      </c>
      <c r="B2" s="19"/>
      <c r="C2" s="19"/>
      <c r="D2" s="19"/>
      <c r="E2" s="19"/>
      <c r="F2" s="19"/>
    </row>
    <row r="3" spans="1:6" ht="34.5" customHeight="1">
      <c r="A3" s="20" t="s">
        <v>238</v>
      </c>
      <c r="B3" s="20"/>
      <c r="C3" s="21" t="s">
        <v>239</v>
      </c>
      <c r="D3" s="21" t="s">
        <v>240</v>
      </c>
      <c r="E3" s="21" t="s">
        <v>241</v>
      </c>
      <c r="F3" s="21" t="s">
        <v>242</v>
      </c>
    </row>
    <row r="4" spans="1:6" ht="24.75" customHeight="1">
      <c r="A4" s="22" t="s">
        <v>17</v>
      </c>
      <c r="B4" s="23"/>
      <c r="C4" s="24">
        <f>SUM(C5:C7)</f>
        <v>25</v>
      </c>
      <c r="D4" s="24">
        <f>SUM(D5:D7)</f>
        <v>25</v>
      </c>
      <c r="E4" s="25">
        <f aca="true" t="shared" si="0" ref="E4:E6">D4/C4-1</f>
        <v>0</v>
      </c>
      <c r="F4" s="26"/>
    </row>
    <row r="5" spans="1:6" ht="24.75" customHeight="1">
      <c r="A5" s="27" t="s">
        <v>243</v>
      </c>
      <c r="B5" s="28"/>
      <c r="C5" s="24"/>
      <c r="D5" s="29"/>
      <c r="E5" s="25"/>
      <c r="F5" s="26"/>
    </row>
    <row r="6" spans="1:6" ht="24.75" customHeight="1">
      <c r="A6" s="27" t="s">
        <v>244</v>
      </c>
      <c r="B6" s="28"/>
      <c r="C6" s="24">
        <v>25</v>
      </c>
      <c r="D6" s="29">
        <v>25</v>
      </c>
      <c r="E6" s="25">
        <f t="shared" si="0"/>
        <v>0</v>
      </c>
      <c r="F6" s="26"/>
    </row>
    <row r="7" spans="1:6" ht="24.75" customHeight="1">
      <c r="A7" s="27" t="s">
        <v>245</v>
      </c>
      <c r="B7" s="28"/>
      <c r="C7" s="24">
        <v>0</v>
      </c>
      <c r="D7" s="29">
        <v>0</v>
      </c>
      <c r="E7" s="25"/>
      <c r="F7" s="26"/>
    </row>
    <row r="8" spans="1:6" ht="24.75" customHeight="1">
      <c r="A8" s="28" t="s">
        <v>246</v>
      </c>
      <c r="B8" s="30" t="s">
        <v>247</v>
      </c>
      <c r="C8" s="31"/>
      <c r="D8" s="29"/>
      <c r="E8" s="26"/>
      <c r="F8" s="26"/>
    </row>
    <row r="9" spans="1:6" ht="24.75" customHeight="1">
      <c r="A9" s="28"/>
      <c r="B9" s="30" t="s">
        <v>248</v>
      </c>
      <c r="C9" s="31"/>
      <c r="D9" s="29"/>
      <c r="E9" s="26"/>
      <c r="F9" s="26"/>
    </row>
    <row r="10" spans="1:6" ht="14.25">
      <c r="A10" s="32" t="s">
        <v>249</v>
      </c>
      <c r="B10" s="32"/>
      <c r="C10" s="32"/>
      <c r="D10" s="32"/>
      <c r="E10" s="32"/>
      <c r="F10" s="32"/>
    </row>
  </sheetData>
  <sheetProtection/>
  <mergeCells count="8">
    <mergeCell ref="A1:F1"/>
    <mergeCell ref="A2:F2"/>
    <mergeCell ref="A3:B3"/>
    <mergeCell ref="A4:B4"/>
    <mergeCell ref="A5:B5"/>
    <mergeCell ref="A6:B6"/>
    <mergeCell ref="A7:B7"/>
    <mergeCell ref="A10:F1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qf</dc:creator>
  <cp:keywords/>
  <dc:description/>
  <cp:lastModifiedBy>水</cp:lastModifiedBy>
  <dcterms:created xsi:type="dcterms:W3CDTF">2017-02-24T01:20:56Z</dcterms:created>
  <dcterms:modified xsi:type="dcterms:W3CDTF">2022-09-22T09:26:57Z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